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05" yWindow="-105" windowWidth="23250" windowHeight="12600" activeTab="2"/>
  </bookViews>
  <sheets>
    <sheet name="приложение 1 ист фин" sheetId="4" r:id="rId1"/>
    <sheet name="приложение 2 доходы" sheetId="3" r:id="rId2"/>
    <sheet name="приложение 3 Расх" sheetId="14" r:id="rId3"/>
    <sheet name="приложение 4 вед " sheetId="13" r:id="rId4"/>
    <sheet name="приложение 5 вед" sheetId="12" r:id="rId5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3" i="4"/>
  <c r="C35"/>
  <c r="F45" i="14"/>
  <c r="F44" s="1"/>
  <c r="E15"/>
  <c r="E16"/>
  <c r="E22"/>
  <c r="E24"/>
  <c r="E32"/>
  <c r="E30" s="1"/>
  <c r="E37"/>
  <c r="E34" s="1"/>
  <c r="E38"/>
  <c r="E40"/>
  <c r="E42"/>
  <c r="E44"/>
  <c r="F42"/>
  <c r="F251" i="13"/>
  <c r="F250" s="1"/>
  <c r="F249" s="1"/>
  <c r="F248" s="1"/>
  <c r="F247" s="1"/>
  <c r="F246" s="1"/>
  <c r="E251"/>
  <c r="E250" s="1"/>
  <c r="E249" s="1"/>
  <c r="E248" s="1"/>
  <c r="E247" s="1"/>
  <c r="E246" s="1"/>
  <c r="F244"/>
  <c r="E244"/>
  <c r="F243"/>
  <c r="F241" s="1"/>
  <c r="F239" s="1"/>
  <c r="F238" s="1"/>
  <c r="F237" s="1"/>
  <c r="F236" s="1"/>
  <c r="E243"/>
  <c r="E241" s="1"/>
  <c r="E239" s="1"/>
  <c r="E238" s="1"/>
  <c r="E237" s="1"/>
  <c r="E236" s="1"/>
  <c r="F233"/>
  <c r="E233"/>
  <c r="F232"/>
  <c r="F231" s="1"/>
  <c r="F230" s="1"/>
  <c r="E232"/>
  <c r="E231" s="1"/>
  <c r="E230" s="1"/>
  <c r="F227"/>
  <c r="E227"/>
  <c r="F226"/>
  <c r="F225" s="1"/>
  <c r="E226"/>
  <c r="E225" s="1"/>
  <c r="F223"/>
  <c r="E223"/>
  <c r="E222"/>
  <c r="F220"/>
  <c r="F219" s="1"/>
  <c r="E220"/>
  <c r="E219" s="1"/>
  <c r="F215"/>
  <c r="E215"/>
  <c r="F213"/>
  <c r="E213"/>
  <c r="F209"/>
  <c r="F208"/>
  <c r="E208"/>
  <c r="F205"/>
  <c r="F204" s="1"/>
  <c r="E205"/>
  <c r="E204" s="1"/>
  <c r="F201"/>
  <c r="E201"/>
  <c r="F200"/>
  <c r="E200"/>
  <c r="F192"/>
  <c r="F190" s="1"/>
  <c r="F189" s="1"/>
  <c r="E192"/>
  <c r="E190" s="1"/>
  <c r="E189" s="1"/>
  <c r="F187"/>
  <c r="E187"/>
  <c r="E186" s="1"/>
  <c r="E185" s="1"/>
  <c r="F186"/>
  <c r="F185" s="1"/>
  <c r="F181"/>
  <c r="F179" s="1"/>
  <c r="F178" s="1"/>
  <c r="E181"/>
  <c r="E179" s="1"/>
  <c r="E178" s="1"/>
  <c r="F171"/>
  <c r="F170" s="1"/>
  <c r="F169" s="1"/>
  <c r="F168" s="1"/>
  <c r="F167" s="1"/>
  <c r="F166" s="1"/>
  <c r="F36" i="14" s="1"/>
  <c r="E171" i="13"/>
  <c r="E170" s="1"/>
  <c r="E169" s="1"/>
  <c r="E168" s="1"/>
  <c r="E167" s="1"/>
  <c r="E166" s="1"/>
  <c r="F163"/>
  <c r="F161" s="1"/>
  <c r="F159" s="1"/>
  <c r="F158" s="1"/>
  <c r="F157" s="1"/>
  <c r="F156" s="1"/>
  <c r="E163"/>
  <c r="E161" s="1"/>
  <c r="E159" s="1"/>
  <c r="E158" s="1"/>
  <c r="E157" s="1"/>
  <c r="E156" s="1"/>
  <c r="F152"/>
  <c r="F150" s="1"/>
  <c r="F149" s="1"/>
  <c r="F148" s="1"/>
  <c r="F147" s="1"/>
  <c r="F146" s="1"/>
  <c r="E152"/>
  <c r="E150" s="1"/>
  <c r="E149" s="1"/>
  <c r="E148" s="1"/>
  <c r="E147" s="1"/>
  <c r="E146" s="1"/>
  <c r="F144"/>
  <c r="F143" s="1"/>
  <c r="E144"/>
  <c r="E143" s="1"/>
  <c r="F141"/>
  <c r="F140" s="1"/>
  <c r="F138" s="1"/>
  <c r="F137" s="1"/>
  <c r="F136" s="1"/>
  <c r="F135" s="1"/>
  <c r="F32" i="14" s="1"/>
  <c r="F30" s="1"/>
  <c r="E141" i="13"/>
  <c r="E140" s="1"/>
  <c r="E138" s="1"/>
  <c r="F132"/>
  <c r="E132"/>
  <c r="E131" s="1"/>
  <c r="E130" s="1"/>
  <c r="F131"/>
  <c r="F130" s="1"/>
  <c r="E127"/>
  <c r="F125"/>
  <c r="E125"/>
  <c r="E124" s="1"/>
  <c r="E122" s="1"/>
  <c r="F124"/>
  <c r="F122" s="1"/>
  <c r="F114"/>
  <c r="F113" s="1"/>
  <c r="E114"/>
  <c r="E113" s="1"/>
  <c r="F109"/>
  <c r="F106" s="1"/>
  <c r="E109"/>
  <c r="E106" s="1"/>
  <c r="F97"/>
  <c r="F96" s="1"/>
  <c r="F93" s="1"/>
  <c r="F92" s="1"/>
  <c r="E97"/>
  <c r="E96" s="1"/>
  <c r="E93" s="1"/>
  <c r="E92" s="1"/>
  <c r="F90"/>
  <c r="F89" s="1"/>
  <c r="E90"/>
  <c r="E89" s="1"/>
  <c r="F86"/>
  <c r="F84" s="1"/>
  <c r="F83" s="1"/>
  <c r="F73" s="1"/>
  <c r="E86"/>
  <c r="E84" s="1"/>
  <c r="F81"/>
  <c r="F80" s="1"/>
  <c r="E81"/>
  <c r="E80" s="1"/>
  <c r="F78"/>
  <c r="F76" s="1"/>
  <c r="E78"/>
  <c r="E76" s="1"/>
  <c r="F71"/>
  <c r="F70" s="1"/>
  <c r="F69" s="1"/>
  <c r="F68" s="1"/>
  <c r="E71"/>
  <c r="E70" s="1"/>
  <c r="E69" s="1"/>
  <c r="E68" s="1"/>
  <c r="F64"/>
  <c r="F63" s="1"/>
  <c r="F62" s="1"/>
  <c r="F61" s="1"/>
  <c r="F60" s="1"/>
  <c r="F20" i="14" s="1"/>
  <c r="E64" i="13"/>
  <c r="E63" s="1"/>
  <c r="E62" s="1"/>
  <c r="E61" s="1"/>
  <c r="E60" s="1"/>
  <c r="F58"/>
  <c r="F56" s="1"/>
  <c r="F54" s="1"/>
  <c r="F53" s="1"/>
  <c r="F52" s="1"/>
  <c r="F17" i="14" s="1"/>
  <c r="E58" i="13"/>
  <c r="E56" s="1"/>
  <c r="E54" s="1"/>
  <c r="E53" s="1"/>
  <c r="E52" s="1"/>
  <c r="F50"/>
  <c r="F49" s="1"/>
  <c r="F45"/>
  <c r="F43" s="1"/>
  <c r="E45"/>
  <c r="E43" s="1"/>
  <c r="F38"/>
  <c r="F37" s="1"/>
  <c r="E38"/>
  <c r="E37" s="1"/>
  <c r="F29"/>
  <c r="F26" s="1"/>
  <c r="F25" s="1"/>
  <c r="F24" s="1"/>
  <c r="F23" s="1"/>
  <c r="F22" s="1"/>
  <c r="F15" i="14" s="1"/>
  <c r="E29" i="13"/>
  <c r="E26" s="1"/>
  <c r="E25" s="1"/>
  <c r="E24" s="1"/>
  <c r="E23" s="1"/>
  <c r="E22" s="1"/>
  <c r="F41" i="14" l="1"/>
  <c r="F40" s="1"/>
  <c r="E74" i="13"/>
  <c r="E137"/>
  <c r="E136" s="1"/>
  <c r="E135" s="1"/>
  <c r="E134" s="1"/>
  <c r="E211"/>
  <c r="F211"/>
  <c r="F199"/>
  <c r="F35" i="14"/>
  <c r="E14"/>
  <c r="E46" s="1"/>
  <c r="E104" i="13"/>
  <c r="E103" s="1"/>
  <c r="E102" s="1"/>
  <c r="E101" s="1"/>
  <c r="E100" s="1"/>
  <c r="F36"/>
  <c r="F35" s="1"/>
  <c r="F34" s="1"/>
  <c r="F33" s="1"/>
  <c r="F16" i="14" s="1"/>
  <c r="F121" i="13"/>
  <c r="F120" s="1"/>
  <c r="F119" s="1"/>
  <c r="E83"/>
  <c r="F104"/>
  <c r="F103" s="1"/>
  <c r="F102" s="1"/>
  <c r="F101" s="1"/>
  <c r="E199"/>
  <c r="F74"/>
  <c r="F177"/>
  <c r="F176" s="1"/>
  <c r="F175" s="1"/>
  <c r="F67"/>
  <c r="F66" s="1"/>
  <c r="F21" i="14" s="1"/>
  <c r="E121" i="13"/>
  <c r="E120" s="1"/>
  <c r="E119" s="1"/>
  <c r="E117" s="1"/>
  <c r="E177"/>
  <c r="E176" s="1"/>
  <c r="E175" s="1"/>
  <c r="E155" s="1"/>
  <c r="E36"/>
  <c r="E35" s="1"/>
  <c r="E34" s="1"/>
  <c r="E33" s="1"/>
  <c r="F134"/>
  <c r="F163" i="12"/>
  <c r="G163"/>
  <c r="F226"/>
  <c r="F227"/>
  <c r="F192"/>
  <c r="F181"/>
  <c r="F179" s="1"/>
  <c r="F45"/>
  <c r="F43" s="1"/>
  <c r="F29"/>
  <c r="D67" i="3"/>
  <c r="D55"/>
  <c r="D78"/>
  <c r="D72"/>
  <c r="D41"/>
  <c r="D21"/>
  <c r="D20" s="1"/>
  <c r="D90"/>
  <c r="D89" s="1"/>
  <c r="C90"/>
  <c r="C89" s="1"/>
  <c r="D84"/>
  <c r="D82" s="1"/>
  <c r="C84"/>
  <c r="C82" s="1"/>
  <c r="C78"/>
  <c r="C72"/>
  <c r="C71" s="1"/>
  <c r="C70"/>
  <c r="C69" s="1"/>
  <c r="C68" s="1"/>
  <c r="C67" s="1"/>
  <c r="D69"/>
  <c r="D68" s="1"/>
  <c r="D65"/>
  <c r="D64" s="1"/>
  <c r="D63" s="1"/>
  <c r="C65"/>
  <c r="C64" s="1"/>
  <c r="C63" s="1"/>
  <c r="D61"/>
  <c r="D60" s="1"/>
  <c r="C61"/>
  <c r="C60" s="1"/>
  <c r="C55"/>
  <c r="D52"/>
  <c r="C52"/>
  <c r="D48"/>
  <c r="C48"/>
  <c r="D44"/>
  <c r="C44"/>
  <c r="C41"/>
  <c r="C39"/>
  <c r="C36"/>
  <c r="C21"/>
  <c r="C20" s="1"/>
  <c r="D36" i="4"/>
  <c r="D34" i="3" l="1"/>
  <c r="D32" s="1"/>
  <c r="F14" i="14"/>
  <c r="E73" i="13"/>
  <c r="E67" s="1"/>
  <c r="E66" s="1"/>
  <c r="C76" i="3"/>
  <c r="C34"/>
  <c r="C32" s="1"/>
  <c r="D51"/>
  <c r="D47" s="1"/>
  <c r="D58"/>
  <c r="D19" s="1"/>
  <c r="D92" s="1"/>
  <c r="F117" i="13"/>
  <c r="F28" i="14"/>
  <c r="F24" s="1"/>
  <c r="D76" i="3"/>
  <c r="D75" s="1"/>
  <c r="D74" s="1"/>
  <c r="E198" i="13"/>
  <c r="E197" s="1"/>
  <c r="E196" s="1"/>
  <c r="E195" s="1"/>
  <c r="C51" i="3"/>
  <c r="C47" s="1"/>
  <c r="C19" s="1"/>
  <c r="F100" i="13"/>
  <c r="F23" i="14"/>
  <c r="F22" s="1"/>
  <c r="F198" i="13"/>
  <c r="F197" s="1"/>
  <c r="F196" s="1"/>
  <c r="F195" s="1"/>
  <c r="F39" i="14" s="1"/>
  <c r="F38" s="1"/>
  <c r="F155" i="13"/>
  <c r="F37" i="14"/>
  <c r="F34" s="1"/>
  <c r="F21" i="13"/>
  <c r="E21"/>
  <c r="E253" s="1"/>
  <c r="E20" s="1"/>
  <c r="D88" i="3"/>
  <c r="C88"/>
  <c r="C58"/>
  <c r="C38" i="4"/>
  <c r="C22"/>
  <c r="C42" s="1"/>
  <c r="D33"/>
  <c r="D35"/>
  <c r="D40"/>
  <c r="C75" i="3" l="1"/>
  <c r="C74" s="1"/>
  <c r="C92" s="1"/>
  <c r="F253" i="13"/>
  <c r="F20" s="1"/>
  <c r="F46" i="14"/>
  <c r="D38" i="4"/>
  <c r="D31" s="1"/>
  <c r="D30" s="1"/>
  <c r="D39"/>
  <c r="C39"/>
  <c r="F125" i="12"/>
  <c r="F124" s="1"/>
  <c r="F122" s="1"/>
  <c r="G125"/>
  <c r="G124" s="1"/>
  <c r="G122" s="1"/>
  <c r="G90"/>
  <c r="G89" s="1"/>
  <c r="G251"/>
  <c r="G250" s="1"/>
  <c r="G249" s="1"/>
  <c r="G248" s="1"/>
  <c r="G247" s="1"/>
  <c r="G246" s="1"/>
  <c r="F251"/>
  <c r="F250" s="1"/>
  <c r="F249" s="1"/>
  <c r="F248" s="1"/>
  <c r="F247" s="1"/>
  <c r="F246" s="1"/>
  <c r="G244"/>
  <c r="F244"/>
  <c r="G243"/>
  <c r="G241" s="1"/>
  <c r="G239" s="1"/>
  <c r="G238" s="1"/>
  <c r="G237" s="1"/>
  <c r="G236" s="1"/>
  <c r="F243"/>
  <c r="F241" s="1"/>
  <c r="F239" s="1"/>
  <c r="F238" s="1"/>
  <c r="F237" s="1"/>
  <c r="F236" s="1"/>
  <c r="G233"/>
  <c r="F233"/>
  <c r="G232"/>
  <c r="G231" s="1"/>
  <c r="G230" s="1"/>
  <c r="F232"/>
  <c r="F231" s="1"/>
  <c r="F230" s="1"/>
  <c r="G227"/>
  <c r="G226"/>
  <c r="G225" s="1"/>
  <c r="F225"/>
  <c r="G223"/>
  <c r="F223"/>
  <c r="F222"/>
  <c r="G220"/>
  <c r="G219" s="1"/>
  <c r="F220"/>
  <c r="F219" s="1"/>
  <c r="G215"/>
  <c r="F215"/>
  <c r="G213"/>
  <c r="F213"/>
  <c r="G209"/>
  <c r="G208"/>
  <c r="F208"/>
  <c r="G205"/>
  <c r="G204" s="1"/>
  <c r="F205"/>
  <c r="F204" s="1"/>
  <c r="G201"/>
  <c r="F201"/>
  <c r="G200"/>
  <c r="F200"/>
  <c r="G192"/>
  <c r="G190" s="1"/>
  <c r="G189" s="1"/>
  <c r="F190"/>
  <c r="F189" s="1"/>
  <c r="G187"/>
  <c r="G186" s="1"/>
  <c r="G185" s="1"/>
  <c r="F187"/>
  <c r="F186" s="1"/>
  <c r="F185" s="1"/>
  <c r="G181"/>
  <c r="G179" s="1"/>
  <c r="G178" s="1"/>
  <c r="F178"/>
  <c r="G171"/>
  <c r="G170" s="1"/>
  <c r="G169" s="1"/>
  <c r="G168" s="1"/>
  <c r="G167" s="1"/>
  <c r="F171"/>
  <c r="F170" s="1"/>
  <c r="F169" s="1"/>
  <c r="F168" s="1"/>
  <c r="F167" s="1"/>
  <c r="F161"/>
  <c r="F159" s="1"/>
  <c r="F158" s="1"/>
  <c r="F157" s="1"/>
  <c r="F156" s="1"/>
  <c r="G161"/>
  <c r="G159" s="1"/>
  <c r="G158" s="1"/>
  <c r="G157" s="1"/>
  <c r="G156" s="1"/>
  <c r="G152"/>
  <c r="G150" s="1"/>
  <c r="G149" s="1"/>
  <c r="G148" s="1"/>
  <c r="G147" s="1"/>
  <c r="G146" s="1"/>
  <c r="F152"/>
  <c r="F150" s="1"/>
  <c r="F149" s="1"/>
  <c r="F148" s="1"/>
  <c r="F147" s="1"/>
  <c r="F146" s="1"/>
  <c r="G144"/>
  <c r="G143" s="1"/>
  <c r="F144"/>
  <c r="F143" s="1"/>
  <c r="G141"/>
  <c r="G140" s="1"/>
  <c r="G138" s="1"/>
  <c r="G137" s="1"/>
  <c r="G136" s="1"/>
  <c r="G135" s="1"/>
  <c r="F141"/>
  <c r="F140" s="1"/>
  <c r="F138" s="1"/>
  <c r="G132"/>
  <c r="G131" s="1"/>
  <c r="G130" s="1"/>
  <c r="F132"/>
  <c r="F131" s="1"/>
  <c r="F130" s="1"/>
  <c r="F127"/>
  <c r="G114"/>
  <c r="G113" s="1"/>
  <c r="F114"/>
  <c r="F113" s="1"/>
  <c r="G109"/>
  <c r="G106" s="1"/>
  <c r="F109"/>
  <c r="F106" s="1"/>
  <c r="G97"/>
  <c r="G96" s="1"/>
  <c r="G93" s="1"/>
  <c r="G92" s="1"/>
  <c r="F97"/>
  <c r="F96" s="1"/>
  <c r="F93" s="1"/>
  <c r="F92" s="1"/>
  <c r="F90"/>
  <c r="F89" s="1"/>
  <c r="G86"/>
  <c r="G84" s="1"/>
  <c r="G83" s="1"/>
  <c r="G73" s="1"/>
  <c r="F86"/>
  <c r="F84" s="1"/>
  <c r="G81"/>
  <c r="G80" s="1"/>
  <c r="F81"/>
  <c r="F80" s="1"/>
  <c r="F78"/>
  <c r="F76" s="1"/>
  <c r="G78"/>
  <c r="G76" s="1"/>
  <c r="G71"/>
  <c r="G70" s="1"/>
  <c r="G69" s="1"/>
  <c r="G68" s="1"/>
  <c r="F71"/>
  <c r="F70" s="1"/>
  <c r="F69" s="1"/>
  <c r="F68" s="1"/>
  <c r="G64"/>
  <c r="G63" s="1"/>
  <c r="G62" s="1"/>
  <c r="G61" s="1"/>
  <c r="G60" s="1"/>
  <c r="F64"/>
  <c r="F63" s="1"/>
  <c r="F62" s="1"/>
  <c r="F61" s="1"/>
  <c r="F60" s="1"/>
  <c r="F58"/>
  <c r="G58"/>
  <c r="G56" s="1"/>
  <c r="G54" s="1"/>
  <c r="G53" s="1"/>
  <c r="G52" s="1"/>
  <c r="G50"/>
  <c r="G49" s="1"/>
  <c r="G45"/>
  <c r="G43" s="1"/>
  <c r="G38"/>
  <c r="G37" s="1"/>
  <c r="F38"/>
  <c r="F37" s="1"/>
  <c r="F36" s="1"/>
  <c r="G29"/>
  <c r="G26" s="1"/>
  <c r="G25" s="1"/>
  <c r="G24" s="1"/>
  <c r="G23" s="1"/>
  <c r="G22" s="1"/>
  <c r="F26"/>
  <c r="F25" s="1"/>
  <c r="F24" s="1"/>
  <c r="F23" s="1"/>
  <c r="F22" s="1"/>
  <c r="D22" i="4" l="1"/>
  <c r="D42" s="1"/>
  <c r="G36" i="12"/>
  <c r="G35" s="1"/>
  <c r="G34" s="1"/>
  <c r="G33" s="1"/>
  <c r="G74"/>
  <c r="F74"/>
  <c r="F56"/>
  <c r="F54" s="1"/>
  <c r="F53" s="1"/>
  <c r="F52" s="1"/>
  <c r="F35"/>
  <c r="F34" s="1"/>
  <c r="F33" s="1"/>
  <c r="F211"/>
  <c r="F199"/>
  <c r="F83"/>
  <c r="F121"/>
  <c r="F120" s="1"/>
  <c r="F119" s="1"/>
  <c r="F117" s="1"/>
  <c r="G211"/>
  <c r="G199"/>
  <c r="G177"/>
  <c r="G176" s="1"/>
  <c r="G175" s="1"/>
  <c r="G166"/>
  <c r="G134"/>
  <c r="F137"/>
  <c r="F136" s="1"/>
  <c r="F135" s="1"/>
  <c r="F134" s="1"/>
  <c r="G121"/>
  <c r="G120" s="1"/>
  <c r="G119" s="1"/>
  <c r="G117" s="1"/>
  <c r="F104"/>
  <c r="F103" s="1"/>
  <c r="F102" s="1"/>
  <c r="F101" s="1"/>
  <c r="F100" s="1"/>
  <c r="F166"/>
  <c r="G104"/>
  <c r="G103" s="1"/>
  <c r="G102" s="1"/>
  <c r="G101" s="1"/>
  <c r="G100" s="1"/>
  <c r="F177"/>
  <c r="F176" s="1"/>
  <c r="F175" s="1"/>
  <c r="G198" l="1"/>
  <c r="G197" s="1"/>
  <c r="G196" s="1"/>
  <c r="G195" s="1"/>
  <c r="F198"/>
  <c r="F197" s="1"/>
  <c r="F196" s="1"/>
  <c r="F195" s="1"/>
  <c r="G67"/>
  <c r="G66" s="1"/>
  <c r="G21" s="1"/>
  <c r="F73"/>
  <c r="F67" s="1"/>
  <c r="F66" s="1"/>
  <c r="F21" s="1"/>
  <c r="F155"/>
  <c r="G155"/>
  <c r="F253" l="1"/>
  <c r="F20" s="1"/>
  <c r="G253"/>
  <c r="G20" s="1"/>
</calcChain>
</file>

<file path=xl/sharedStrings.xml><?xml version="1.0" encoding="utf-8"?>
<sst xmlns="http://schemas.openxmlformats.org/spreadsheetml/2006/main" count="1031" uniqueCount="315">
  <si>
    <t>РП</t>
  </si>
  <si>
    <t>КЦСР</t>
  </si>
  <si>
    <t>КВР</t>
  </si>
  <si>
    <t>Наименование</t>
  </si>
  <si>
    <t>ОБЩЕГОСУДАРСТЕННЫЕ ВОПРОСЫ</t>
  </si>
  <si>
    <t>Глава городского, сельского поселения</t>
  </si>
  <si>
    <t>Расходы на выплату персоналу государственных 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</si>
  <si>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</si>
  <si>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</si>
  <si>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Центральный аппарат исполнительных органов местного самоуправления городских, сельских поселений</t>
  </si>
  <si>
    <t xml:space="preserve">Фонд оплаты труда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</si>
  <si>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</si>
  <si>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 xml:space="preserve">Прочая  закупка товаров, работ и услуг </t>
  </si>
  <si>
    <t>Иные бюджетные ассигнования</t>
  </si>
  <si>
    <t>Уплата налогов, сборов и иных платежей</t>
  </si>
  <si>
    <t>Уплата иных платежей</t>
  </si>
  <si>
    <t xml:space="preserve">Межбюджетные трансферты </t>
  </si>
  <si>
    <t xml:space="preserve">Иные межбюджетные трансферты </t>
  </si>
  <si>
    <t xml:space="preserve">Резервные фонды </t>
  </si>
  <si>
    <t>Резервные фонды  исполнительных органов городских, сельских поселений</t>
  </si>
  <si>
    <t xml:space="preserve">Резервные средства </t>
  </si>
  <si>
    <t>Другие общегосударственные вопросы</t>
  </si>
  <si>
    <t>Выполнение других обязательств городских, сельских поселений</t>
  </si>
  <si>
    <t xml:space="preserve">НАЦИОНАЛЬНАЯ ОБОРОНА 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</si>
  <si>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</si>
  <si>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</si>
  <si>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 ДЕЯТЕЛЬНОСТЬ</t>
  </si>
  <si>
    <t>Предупреждение и ликвидация чрезвычайных ситуаций природного и техногенного характера на территории  городских, сельских поселений</t>
  </si>
  <si>
    <t>НАЦИОНАЛЬНАЯ ЭКОНОМИКА</t>
  </si>
  <si>
    <t>Дорожное хозяйство (дорожные фонды)</t>
  </si>
  <si>
    <t>Мероприятия по землеустройству и землепользованию  городских, сельских поселений</t>
  </si>
  <si>
    <t>ЖИЛИЩНО – КОММУНАЛЬНОЕ ХОЗЯЙСТВО</t>
  </si>
  <si>
    <t>Жилищное хозяйство</t>
  </si>
  <si>
    <t xml:space="preserve">Мероприятия в области жилищного хозяйства в городских, сельских поселениях </t>
  </si>
  <si>
    <t>Благоустройство</t>
  </si>
  <si>
    <t>Уличное освещение в городских, сельских поселениях</t>
  </si>
  <si>
    <t>Организация и содержание мест захоронения в городских, сельских поселениях</t>
  </si>
  <si>
    <t>Прочие мероприятия по благоустройству в городских, сельских  поселениях</t>
  </si>
  <si>
    <t xml:space="preserve">КУЛЬТУРА, КИНЕМАТОГРАФИЯ           </t>
  </si>
  <si>
    <t>Культура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</si>
  <si>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</si>
  <si>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Процентные платежи по долговым  обязательствам  городских, сельских  поселений </t>
  </si>
  <si>
    <t>Обслуживание  муниципального долга</t>
  </si>
  <si>
    <t>ВСЕГО: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</si>
  <si>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</si>
  <si>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</si>
  <si>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</si>
  <si>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</si>
  <si>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</si>
  <si>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</si>
  <si>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</si>
  <si>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</si>
  <si>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</si>
  <si>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0400</t>
  </si>
  <si>
    <t>0409</t>
  </si>
  <si>
    <t>0412</t>
  </si>
  <si>
    <t>0500</t>
  </si>
  <si>
    <t>0501</t>
  </si>
  <si>
    <t>0503</t>
  </si>
  <si>
    <t>0800</t>
  </si>
  <si>
    <t>0801</t>
  </si>
  <si>
    <t xml:space="preserve">   </t>
  </si>
  <si>
    <t>Код  бюджетной классификации Российской Федерации</t>
  </si>
  <si>
    <t>Наименование дохода</t>
  </si>
  <si>
    <t>000 1 00 00000 00 0000 000</t>
  </si>
  <si>
    <t>Налоговые и неналоговые доходы</t>
  </si>
  <si>
    <t>Налоги на прибыль, доходы</t>
  </si>
  <si>
    <t xml:space="preserve">Налог на доходы физических лиц </t>
  </si>
  <si>
    <t>Налог на доходы физических  лиц с доходов,  полученных от осуществления деятельности  физическими лицами, зарегистрированными в качестве индивидуальных предпринимателей, 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</si>
  <si>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</si>
  <si>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НАЛОГИ НА ТОВАРЫ (РАБОТЫ, УСЛУГИ)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</si>
  <si>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</si>
  <si>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</si>
  <si>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</si>
  <si>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</si>
  <si>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имущество</t>
  </si>
  <si>
    <t>Налог на имущество физических лиц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</si>
  <si>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</si>
  <si>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</si>
  <si>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 xml:space="preserve">Доходы от продажи материальных и нематериальных активов </t>
  </si>
  <si>
    <t>Безвозмездные поступления</t>
  </si>
  <si>
    <t xml:space="preserve">Прочие субвенции </t>
  </si>
  <si>
    <t xml:space="preserve">                   </t>
  </si>
  <si>
    <t>ВСЕГО ДОХОДОВ</t>
  </si>
  <si>
    <t>Код бюджетной классификации Российской Федерации</t>
  </si>
  <si>
    <t xml:space="preserve">Наименование </t>
  </si>
  <si>
    <t>Изменение остатков  средств на счетах по учету средств  бюджета</t>
  </si>
  <si>
    <t>Увеличение остатков  средств бюджетов</t>
  </si>
  <si>
    <t>Увеличение прочих остатков денежных средств бюджетов</t>
  </si>
  <si>
    <t>Уменьшение  остатков средств бюджетов</t>
  </si>
  <si>
    <t>Уменьшение прочих остатков денежных средств бюджетов</t>
  </si>
  <si>
    <t>ИТОГО источники финансирования дефицита бюджета</t>
  </si>
  <si>
    <t>Расходы на обеспечение деятельности представительных и исполнительных органов местного самоуправления</t>
  </si>
  <si>
    <t xml:space="preserve">Резервные фонды  исполнительных органов </t>
  </si>
  <si>
    <t>Расходы на отдельные мероприятия за счет целевых межбюджетных трансфертов</t>
  </si>
  <si>
    <t>Другие вопросы в области национальной экономики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</si>
  <si>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</si>
  <si>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</si>
  <si>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</si>
  <si>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Земельный налог с организаций</t>
  </si>
  <si>
    <t>Земельный налог с физических лиц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</si>
  <si>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</si>
  <si>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Безвозмездные поступления от других бюджетов бюджетной системы Российской Федерации</t>
  </si>
  <si>
    <t>Доходы от продажи земельных участков, находящихся в государственной или  муниципальной собственности</t>
  </si>
  <si>
    <t xml:space="preserve">Субвенции бюджетам бюджетной системы Российской Федерации </t>
  </si>
  <si>
    <t xml:space="preserve">Библиотечное обслуживание  муниципальными   учреждениями городских, сельских поселений </t>
  </si>
  <si>
    <t xml:space="preserve">Культурно-досуговое обслуживание  муниципальными   учреждениями городских, сельских поселений </t>
  </si>
  <si>
    <t>Оценка недвижимости, признание прав и регулирование отношений по муниципальной собственности городских, сельских поселений</t>
  </si>
  <si>
    <t>Иные выплаты персоналу государственных (муниципальных) органов, за исключением фонда оплаты труда</t>
  </si>
  <si>
    <t>Функционирование высшего должностного лица субъекта Российской Федерации 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</si>
  <si>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</si>
  <si>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 государственных (муниципальных) нужд</t>
  </si>
  <si>
    <t>Закупка товаров, работ и услуг для  обеспечения государственных (муниципальных) нужд</t>
  </si>
  <si>
    <t xml:space="preserve">Закупка товаров, работ и услуг для обеспечения  государственных (муниципальных) нужд </t>
  </si>
  <si>
    <t xml:space="preserve">Закупка товаров, работ и услуг для  обеспечения государственных (муниципальных) нужд </t>
  </si>
  <si>
    <t>Обслуживание  государственного (муниципального) долга</t>
  </si>
  <si>
    <t>Межбюджетные трансферты бюджету Конаковского района из бюджетов поселений на осуществление части полномочий в части исполнения бюджета поселения в соответствии  с заключенными соглашениями</t>
  </si>
  <si>
    <t>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</si>
  <si>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</si>
  <si>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 формирования дорожных фондов субъектов Российской Федерации)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</si>
  <si>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</si>
  <si>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 формирования дорожных фондов субъектов Российской Федерации)</t>
  </si>
  <si>
    <t>Доходы от уплаты акцизов на прямогоннный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 формирования дорожных фондов субъектов Российской Федерации)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</si>
  <si>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</si>
  <si>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99400S1090</t>
  </si>
  <si>
    <t>Проведение мероприятий по безопасности дорожного движения на автомобильных дорогах общего пользования местного значения в границах населенных пунктов поселения за счет местного бюджета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</si>
  <si>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</si>
  <si>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</si>
  <si>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 xml:space="preserve">Земельный налог с физических лиц, обладающих земельным участком, расположенным в границах сельских поселений </t>
  </si>
  <si>
    <t>Прочие межбюджетные трансферты передаваемые бюджетам</t>
  </si>
  <si>
    <t xml:space="preserve">Прочие субвенции бюджетам сельских поселений  </t>
  </si>
  <si>
    <t>Прочие субвенции бюджетам сельских поселений  (субвенции на 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правонарушениях)</t>
  </si>
  <si>
    <t>Прочие межбюджетные трансферты, передаваемые бюджетам сельских поселений</t>
  </si>
  <si>
    <t>Прочие межбюджетные трансферты, передаваемые  бюджетам сельских поселений  (прочие межбюджетные трансферты на повышение заработной платы работникам муниципальных учреждений культуры)</t>
  </si>
  <si>
    <t>Иные межбюджетные трансферты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</si>
  <si>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</si>
  <si>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</si>
  <si>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Социальное обеспечение населения</t>
  </si>
  <si>
    <t>Расходы на выплаты 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</si>
  <si>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Фонд оплаты труда учреждений</t>
  </si>
  <si>
    <t>Закупка товаров, работ и услуг для обеспечения государственных   (муниципальных) нужд</t>
  </si>
  <si>
    <t>Иные закупки товаров, работ и услуг  для обеспечения государственных  (муниципальных) нужд</t>
  </si>
  <si>
    <t>Прочая закупка товаров, работ и  услуг</t>
  </si>
  <si>
    <t>99400S0680</t>
  </si>
  <si>
    <t>Повышение заработной платы работникам муниципальных учреждений культуры городских и сельских поселений</t>
  </si>
  <si>
    <t>Социальная политика</t>
  </si>
  <si>
    <t>Расходы не включенные в муниципальные программы</t>
  </si>
  <si>
    <t>Отдельные мероприятия не включенные в муниципальные программы за счет средств местного бюджета</t>
  </si>
  <si>
    <t>1003</t>
  </si>
  <si>
    <t>Мероприятия в области социальной политики в городских, сельских поселениях</t>
  </si>
  <si>
    <t>Пособия и компенсации гражданам и иные социальные выплаты, кроме публичных нормативных обязательств</t>
  </si>
  <si>
    <t>Социальное обеспечение и иные
выплаты населению</t>
  </si>
  <si>
    <t>0310</t>
  </si>
  <si>
    <t>Обеспечение первичных мер пожарной безопасности городских, сельских поселений</t>
  </si>
  <si>
    <t>Закупка товаров, работ и услуг для обеспечения государственных      (муниципальных) нужд</t>
  </si>
  <si>
    <t xml:space="preserve">Прочая закупка товаров, работ и услуг </t>
  </si>
  <si>
    <t>ППП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</si>
  <si>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</si>
  <si>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Расходы на выплаты персоналу государственных  (муниципальных) органов</t>
  </si>
  <si>
    <t>Содержание и строительство автомобильных дорог и инженерных сооружений на них в границах  городских, сельских поселений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</si>
  <si>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</si>
  <si>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Повышение заработной платы работникам  учреждений культуры за счет средств областного бюджета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</si>
  <si>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</si>
  <si>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</si>
  <si>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Социальные выплаты гражданам, кроме публичных нормативных социальных выплат</t>
  </si>
  <si>
    <t>Уплата налогов,сборов и иных платежей</t>
  </si>
  <si>
    <t>Взносы по обязательному социальному страхованию на выплаты денежного содержания и  иные выплаты работникам государственных (муниципальных) органов</t>
  </si>
  <si>
    <t>0502</t>
  </si>
  <si>
    <t>Коммунальное хозяйство</t>
  </si>
  <si>
    <t>Мероприятия в области коммунального хозяйства в городских, сельских поселениях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</si>
  <si>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</si>
  <si>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энергетических ресурсов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</si>
  <si>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</si>
  <si>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</si>
  <si>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</si>
  <si>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компенсации затрат бюджетов</t>
  </si>
  <si>
    <t>Прочие доходы от компенсации затрат государства</t>
  </si>
  <si>
    <t>Доходы от компенсации затрат государства</t>
  </si>
  <si>
    <t>Доходы от оказания платных услуг и компенсации затрат государства</t>
  </si>
  <si>
    <t>Приложение 3</t>
  </si>
  <si>
    <t xml:space="preserve">Приложение 1  </t>
  </si>
  <si>
    <t xml:space="preserve">Приложение 2  </t>
  </si>
  <si>
    <t>Субвенции бюджетам 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</si>
  <si>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МУ "Администрация Козловского сельского поселения"</t>
  </si>
  <si>
    <t>Уплата прочих налогов, сборов</t>
  </si>
  <si>
    <t>Исполнение судебных актов</t>
  </si>
  <si>
    <t>9940040090</t>
  </si>
  <si>
    <t>Исполнение судебных актов РФ и мировых соглашений по возмещению вреда, причиненного в результате незаконных действий или бездействия органов государственной власти либо должностных лиц этих органов, а также в результате деятельности казенных учреждений</t>
  </si>
  <si>
    <t>Иные закупки товаров, работ и услуг для обеспечения государственных (муниципальных)   нужд</t>
  </si>
  <si>
    <t>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</si>
  <si>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</si>
  <si>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</si>
  <si>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 в валюте Российской Федерации</t>
  </si>
  <si>
    <t>ПРОЕКТ</t>
  </si>
  <si>
    <t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</si>
  <si>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</si>
  <si>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Прочие неналоговые доходы</t>
  </si>
  <si>
    <t>Прочие неналоговые доходы бюджетов сельских поселений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</si>
  <si>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</si>
  <si>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Приложение 5</t>
  </si>
  <si>
    <t>Приложение 4</t>
  </si>
  <si>
    <t xml:space="preserve">                                                                               к Решению Совета депутатов</t>
  </si>
  <si>
    <t>Козловского сельского поселения</t>
  </si>
  <si>
    <t xml:space="preserve">                                                              от ___ августа 2022  года  № ____</t>
  </si>
  <si>
    <t xml:space="preserve">              «О бюджете Козловского сельского</t>
  </si>
  <si>
    <t xml:space="preserve">поселения  на 2021 год  и </t>
  </si>
  <si>
    <t xml:space="preserve">         на плановый период 2022 и 2023 годов»</t>
  </si>
  <si>
    <t>Раздел</t>
  </si>
  <si>
    <t>01</t>
  </si>
  <si>
    <t>00</t>
  </si>
  <si>
    <t>ОБЩЕГОСУДАРСТВЕННЫЕ ВОПРОСЫ</t>
  </si>
  <si>
    <t>02</t>
  </si>
  <si>
    <t>Функционирование высшего должностного лица субъекта Российской Федерации  и  муниципального образования</t>
  </si>
  <si>
    <t>04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</si>
  <si>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</si>
  <si>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06</t>
  </si>
  <si>
    <t>07</t>
  </si>
  <si>
    <t>Обеспечение проведения выборов и референдумов</t>
  </si>
  <si>
    <t xml:space="preserve">Резервные фонды  </t>
  </si>
  <si>
    <t>03</t>
  </si>
  <si>
    <t>НАЦИОНАЛЬНАЯ БЕЗОПАСНОСТЬ И ПРАВООХРАНИТЕЛЬНАЯ ДЕЯТЕЛЬНОСТЬ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</si>
  <si>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</si>
  <si>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</si>
  <si>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10</t>
  </si>
  <si>
    <t>12</t>
  </si>
  <si>
    <t>05</t>
  </si>
  <si>
    <t>08</t>
  </si>
  <si>
    <t>СОЦИАЛЬНАЯ ПОЛИТИКА</t>
  </si>
  <si>
    <t>ФИЗИЧЕСКАЯ КУЛЬТУРА И СПОРТ</t>
  </si>
  <si>
    <t>Массовый спорт</t>
  </si>
  <si>
    <t>ОБСЛУЖИВАНИЕ ГОСУДАРСТВЕННОГО И МУНИЦИПАЛЬНОГО ДОЛГА</t>
  </si>
  <si>
    <t>Обслуживание  государственного внутреннего и муниципального долга</t>
  </si>
  <si>
    <t>ИТОГО:</t>
  </si>
  <si>
    <t>714 01 00 00 00 00 0000 000</t>
  </si>
  <si>
    <t>714 01 03 00 00 00 0000 000</t>
  </si>
  <si>
    <t>714 01 03 01 00 00 0000 700</t>
  </si>
  <si>
    <t>714 01 03 01 00 10 0000 710</t>
  </si>
  <si>
    <t>714 01 03 01 00 00 0000 800</t>
  </si>
  <si>
    <t>714 01 03 01 00 10 0000 810</t>
  </si>
  <si>
    <t>714 01 05 00 00 00 0000 000</t>
  </si>
  <si>
    <t>714 01 05 00 00 00 0000 500</t>
  </si>
  <si>
    <t>714 0105 02 01 00 0000 510</t>
  </si>
  <si>
    <t>714 01 05 02 01 10  0000 510</t>
  </si>
  <si>
    <t>714 01 05 00 00 00 0000 600</t>
  </si>
  <si>
    <t>714 01 05 02 01 00 0000 610</t>
  </si>
  <si>
    <t>714 01 05 02 01 10 0000 610</t>
  </si>
  <si>
    <t>182 1 01 00000 00 0000 000</t>
  </si>
  <si>
    <t>182 1 01 02000 01 0000 110</t>
  </si>
  <si>
    <t>182 1 01 02010 01 0000 110</t>
  </si>
  <si>
    <t>182 1 01 02020 01 0000 110</t>
  </si>
  <si>
    <t>182 1 01 02030 01 0000 110</t>
  </si>
  <si>
    <t>182 1 03 00000 00 0000 000</t>
  </si>
  <si>
    <t>182 1 03 02000 01 0000 110</t>
  </si>
  <si>
    <t>182 1 03 02230 01 0000 110</t>
  </si>
  <si>
    <t>182 1 03 02231 01 0000 110</t>
  </si>
  <si>
    <t>182 1 03 02240 01 0000 110</t>
  </si>
  <si>
    <t>182 1 03 02241 01 0000 110</t>
  </si>
  <si>
    <t>182 1 03 02250 01 0000 110</t>
  </si>
  <si>
    <t>182 1 03 02251 01 0000 110</t>
  </si>
  <si>
    <t>182 1 03 02260 01 0000 110</t>
  </si>
  <si>
    <t>182  1 03 02261 01 0000 110</t>
  </si>
  <si>
    <t>182 1 06 00000 00 0000 000</t>
  </si>
  <si>
    <t>182 1 06 01000 00 0000 000</t>
  </si>
  <si>
    <t>182 1 06 01030 10 0000 110</t>
  </si>
  <si>
    <t>182 1 06 06000 00 0000 110</t>
  </si>
  <si>
    <t>182 1 06 06030 00 0000 110</t>
  </si>
  <si>
    <t>182 1 06 06033 10 0000 110</t>
  </si>
  <si>
    <t>182 1 06 06040 00 0000 110</t>
  </si>
  <si>
    <t>182 1 06 06043 10 0000 110</t>
  </si>
  <si>
    <t>714 113 02000 00 0000 130</t>
  </si>
  <si>
    <t>714 113 00000 00 0000 100</t>
  </si>
  <si>
    <t>714 1 11 00000 00 0000 000</t>
  </si>
  <si>
    <t>714 1 11 09000 00 0000 120</t>
  </si>
  <si>
    <t>714 1 11 09045 10 0000 120</t>
  </si>
  <si>
    <t>714 113 02990 00 0000 130</t>
  </si>
  <si>
    <t>714 1 14 00000 00 0000 000</t>
  </si>
  <si>
    <t>714 1 14 06000 00 0000 430</t>
  </si>
  <si>
    <t>714 1 14 06020 00 0000 430</t>
  </si>
  <si>
    <t>714 1 14 06025 10 0000 430</t>
  </si>
  <si>
    <t>714 1 17 00000 00 0000 000</t>
  </si>
  <si>
    <t xml:space="preserve">714 1 17 05000 00 0000 180 </t>
  </si>
  <si>
    <t xml:space="preserve">714 1 17 05050 10 0000 180 </t>
  </si>
  <si>
    <t>714 2 00 00000 00 0000 000</t>
  </si>
  <si>
    <t>714 2 02 00000 00 0000 000</t>
  </si>
  <si>
    <t>714 2 02 30000 00 0000 150</t>
  </si>
  <si>
    <t>714 2 02 35118 00 0000 150</t>
  </si>
  <si>
    <t>714 2 02 35118 10 0000 150</t>
  </si>
  <si>
    <t>714 2 02 39999 00 0000 150</t>
  </si>
  <si>
    <t>714 2 02 39999 10 0000 150</t>
  </si>
  <si>
    <t>714 2 02 39999 10 2114 150</t>
  </si>
  <si>
    <t>714 2 02 40000 00 0000 150</t>
  </si>
  <si>
    <t>714 2 02 49999 00 0000 150</t>
  </si>
  <si>
    <t>714 2 02 49999 10 0000 150</t>
  </si>
  <si>
    <t>714 2 02 49999 10 1068 150</t>
  </si>
  <si>
    <t>714 0105 02 00 00 0000 500</t>
  </si>
  <si>
    <t>Увеличение прочих остатков средств бюджетов</t>
  </si>
  <si>
    <t>Уменьшение прочих остатков средств бюджетов</t>
  </si>
  <si>
    <t>714 01 05 02 00 00 0000 600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</si>
  <si>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</si>
  <si>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Утверждено (тыс. руб.) </t>
  </si>
  <si>
    <t xml:space="preserve">                                                                               к решению Думы Конаковского муниципального округа</t>
  </si>
  <si>
    <t>Утверждено (тыс. руб.)</t>
  </si>
  <si>
    <t>Расходы бюджета по разделам, подразделам, целевым статьям (непрограммным направлениям деятельности), группам, подгруппам и элементам видов расходов классификации расходов местного бюджета за 2023 год</t>
  </si>
  <si>
    <t>Расходы бюджета по ведомственной структуре расходов бюджета по главным распорядителям бюджетных средств, разделам, подразделам, целевым статьям (непрограммным направлениям деятельности), группам, подгруппам и элементам видов расходов классификации расходов местного бюджета за 2023 год</t>
  </si>
  <si>
    <t>от "_____" ____________ 2024  года  № ____</t>
  </si>
  <si>
    <t>714 1 11 09040 00 0000 120</t>
  </si>
  <si>
    <t>714 113 02995 10 0000 130</t>
  </si>
  <si>
    <t xml:space="preserve"> Доходы местного бюджета по группам, подгруппам, статьям, подстатьям и элементам доходов классификации доходов бюджетов  Российской Федерации за 2023 год </t>
  </si>
  <si>
    <t xml:space="preserve"> Источники финансирования дефицита местного бюджета за 2023 год</t>
  </si>
  <si>
    <t>от "______" _____________ 2024 № _____</t>
  </si>
  <si>
    <t>Кассовое исполнение (тыс. руб.)</t>
  </si>
  <si>
    <t>от "____" _____________ 2024 № ______</t>
  </si>
  <si>
    <t>от "_____" ______________ 2024 № ______</t>
  </si>
  <si>
    <t>от "____" __________ 2024 № _____</t>
  </si>
  <si>
    <t xml:space="preserve"> Расходы местного бюджета по разделам и подразделам  классификации расходов местного бюджета за 2023 год  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</si>
</sst>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14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/>
    <xf numFmtId="0" fontId="3" fillId="0" borderId="2" xfId="0" applyFont="1" applyBorder="1" applyAlignment="1">
      <alignment vertical="top" wrapText="1"/>
    </xf>
    <xf numFmtId="0" fontId="3" fillId="0" borderId="21" xfId="0" applyFont="1" applyBorder="1" applyAlignment="1">
      <alignment vertical="top" wrapText="1"/>
    </xf>
    <xf numFmtId="4" fontId="0" fillId="0" borderId="0" xfId="0" applyNumberFormat="1"/>
    <xf numFmtId="0" fontId="4" fillId="0" borderId="22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3" fillId="0" borderId="23" xfId="0" applyFont="1" applyBorder="1" applyAlignment="1">
      <alignment horizontal="right" vertical="center" wrapText="1"/>
    </xf>
    <xf numFmtId="0" fontId="3" fillId="0" borderId="23" xfId="0" applyFont="1" applyBorder="1" applyAlignment="1">
      <alignment horizontal="justify" vertical="center" wrapText="1"/>
    </xf>
    <xf numFmtId="49" fontId="3" fillId="0" borderId="23" xfId="0" applyNumberFormat="1" applyFont="1" applyBorder="1" applyAlignment="1">
      <alignment vertical="center" wrapText="1"/>
    </xf>
    <xf numFmtId="49" fontId="4" fillId="0" borderId="23" xfId="0" applyNumberFormat="1" applyFont="1" applyBorder="1" applyAlignment="1">
      <alignment horizontal="right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23" xfId="0" applyFont="1" applyBorder="1" applyAlignment="1">
      <alignment vertical="top" wrapText="1"/>
    </xf>
    <xf numFmtId="0" fontId="3" fillId="2" borderId="23" xfId="0" applyFont="1" applyFill="1" applyBorder="1" applyAlignment="1">
      <alignment horizontal="left" vertical="top" wrapText="1"/>
    </xf>
    <xf numFmtId="0" fontId="4" fillId="0" borderId="14" xfId="0" applyFont="1" applyBorder="1" applyAlignment="1">
      <alignment vertical="top" wrapText="1"/>
    </xf>
    <xf numFmtId="0" fontId="3" fillId="3" borderId="23" xfId="0" applyFont="1" applyFill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164" fontId="4" fillId="0" borderId="23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165" fontId="3" fillId="0" borderId="23" xfId="0" applyNumberFormat="1" applyFont="1" applyBorder="1" applyAlignment="1">
      <alignment horizontal="center" vertical="top" wrapText="1"/>
    </xf>
    <xf numFmtId="0" fontId="3" fillId="0" borderId="28" xfId="0" applyFont="1" applyBorder="1" applyAlignment="1">
      <alignment vertical="center" wrapText="1"/>
    </xf>
    <xf numFmtId="0" fontId="3" fillId="0" borderId="29" xfId="0" applyFont="1" applyBorder="1" applyAlignment="1">
      <alignment vertical="top" wrapText="1"/>
    </xf>
    <xf numFmtId="164" fontId="3" fillId="0" borderId="30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justify" vertical="top" wrapText="1"/>
    </xf>
    <xf numFmtId="164" fontId="3" fillId="3" borderId="23" xfId="0" applyNumberFormat="1" applyFont="1" applyFill="1" applyBorder="1" applyAlignment="1">
      <alignment horizontal="center" vertical="center" wrapText="1"/>
    </xf>
    <xf numFmtId="164" fontId="4" fillId="0" borderId="33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/>
    </xf>
    <xf numFmtId="0" fontId="3" fillId="0" borderId="23" xfId="0" applyFont="1" applyBorder="1" applyAlignment="1">
      <alignment vertical="center" wrapText="1"/>
    </xf>
    <xf numFmtId="164" fontId="3" fillId="0" borderId="23" xfId="0" applyNumberFormat="1" applyFont="1" applyBorder="1" applyAlignment="1">
      <alignment horizontal="center" vertical="center" wrapText="1"/>
    </xf>
    <xf numFmtId="164" fontId="4" fillId="0" borderId="23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right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3" xfId="0" applyFont="1" applyBorder="1" applyAlignment="1">
      <alignment vertical="top" wrapText="1"/>
    </xf>
    <xf numFmtId="164" fontId="3" fillId="0" borderId="23" xfId="0" applyNumberFormat="1" applyFont="1" applyBorder="1" applyAlignment="1">
      <alignment horizontal="center" vertical="top" wrapText="1"/>
    </xf>
    <xf numFmtId="165" fontId="3" fillId="0" borderId="23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top" wrapText="1"/>
    </xf>
    <xf numFmtId="0" fontId="6" fillId="0" borderId="0" xfId="0" applyFont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top" wrapText="1"/>
    </xf>
    <xf numFmtId="0" fontId="4" fillId="0" borderId="22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3" fillId="0" borderId="32" xfId="0" applyFont="1" applyBorder="1" applyAlignment="1">
      <alignment vertical="center" wrapText="1"/>
    </xf>
    <xf numFmtId="0" fontId="3" fillId="0" borderId="34" xfId="0" applyFont="1" applyBorder="1" applyAlignment="1">
      <alignment vertical="center"/>
    </xf>
    <xf numFmtId="0" fontId="3" fillId="0" borderId="35" xfId="0" applyFont="1" applyBorder="1" applyAlignment="1">
      <alignment vertical="top" wrapText="1"/>
    </xf>
    <xf numFmtId="164" fontId="4" fillId="0" borderId="35" xfId="0" applyNumberFormat="1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top" wrapText="1"/>
    </xf>
    <xf numFmtId="0" fontId="4" fillId="0" borderId="17" xfId="0" applyFont="1" applyBorder="1" applyAlignment="1">
      <alignment vertical="top" wrapText="1"/>
    </xf>
    <xf numFmtId="164" fontId="4" fillId="0" borderId="17" xfId="0" applyNumberFormat="1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9" xfId="0" applyFont="1" applyBorder="1" applyAlignment="1">
      <alignment vertical="center" wrapText="1"/>
    </xf>
    <xf numFmtId="0" fontId="3" fillId="0" borderId="16" xfId="0" applyFont="1" applyBorder="1" applyAlignment="1">
      <alignment vertical="top" wrapText="1"/>
    </xf>
    <xf numFmtId="164" fontId="3" fillId="0" borderId="17" xfId="0" applyNumberFormat="1" applyFont="1" applyBorder="1" applyAlignment="1">
      <alignment horizontal="center" vertical="center" wrapText="1"/>
    </xf>
    <xf numFmtId="0" fontId="3" fillId="0" borderId="21" xfId="0" applyFont="1" applyBorder="1" applyAlignment="1">
      <alignment vertical="center" wrapText="1"/>
    </xf>
    <xf numFmtId="0" fontId="3" fillId="0" borderId="15" xfId="0" applyFont="1" applyBorder="1" applyAlignment="1">
      <alignment vertical="top" wrapText="1"/>
    </xf>
    <xf numFmtId="0" fontId="3" fillId="0" borderId="2" xfId="0" applyFont="1" applyBorder="1" applyAlignment="1">
      <alignment horizontal="right" vertical="center" wrapText="1"/>
    </xf>
    <xf numFmtId="164" fontId="3" fillId="3" borderId="4" xfId="0" applyNumberFormat="1" applyFont="1" applyFill="1" applyBorder="1" applyAlignment="1">
      <alignment horizontal="center" vertical="center" wrapText="1"/>
    </xf>
    <xf numFmtId="0" fontId="3" fillId="0" borderId="36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 vertical="center"/>
    </xf>
    <xf numFmtId="0" fontId="3" fillId="0" borderId="42" xfId="0" applyFont="1" applyBorder="1" applyAlignment="1">
      <alignment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right" vertical="center" wrapText="1"/>
    </xf>
    <xf numFmtId="164" fontId="3" fillId="0" borderId="23" xfId="0" applyNumberFormat="1" applyFont="1" applyBorder="1" applyAlignment="1">
      <alignment horizontal="center" vertical="center" wrapText="1"/>
    </xf>
    <xf numFmtId="165" fontId="3" fillId="0" borderId="23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vertical="top" wrapText="1"/>
    </xf>
    <xf numFmtId="164" fontId="3" fillId="0" borderId="23" xfId="0" applyNumberFormat="1" applyFont="1" applyBorder="1" applyAlignment="1">
      <alignment horizontal="center" vertical="top" wrapText="1"/>
    </xf>
    <xf numFmtId="0" fontId="3" fillId="0" borderId="23" xfId="0" applyFont="1" applyBorder="1" applyAlignment="1">
      <alignment horizontal="center" vertical="top" wrapText="1"/>
    </xf>
    <xf numFmtId="49" fontId="3" fillId="0" borderId="23" xfId="0" applyNumberFormat="1" applyFont="1" applyBorder="1" applyAlignment="1">
      <alignment horizontal="right" vertical="center" wrapText="1"/>
    </xf>
    <xf numFmtId="164" fontId="4" fillId="0" borderId="23" xfId="0" applyNumberFormat="1" applyFont="1" applyBorder="1" applyAlignment="1">
      <alignment horizontal="center" vertical="center" wrapText="1"/>
    </xf>
    <xf numFmtId="0" fontId="3" fillId="0" borderId="49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5" fillId="0" borderId="19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4" fontId="5" fillId="0" borderId="0" xfId="0" applyNumberFormat="1" applyFont="1"/>
    <xf numFmtId="164" fontId="3" fillId="0" borderId="3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top" wrapText="1"/>
    </xf>
    <xf numFmtId="164" fontId="4" fillId="0" borderId="6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top" wrapText="1"/>
    </xf>
    <xf numFmtId="49" fontId="3" fillId="0" borderId="23" xfId="0" applyNumberFormat="1" applyFont="1" applyBorder="1" applyAlignment="1">
      <alignment horizontal="center" vertical="center" wrapText="1"/>
    </xf>
    <xf numFmtId="164" fontId="3" fillId="0" borderId="25" xfId="0" applyNumberFormat="1" applyFont="1" applyBorder="1" applyAlignment="1">
      <alignment horizontal="center" vertical="center" wrapText="1"/>
    </xf>
    <xf numFmtId="164" fontId="3" fillId="0" borderId="23" xfId="0" applyNumberFormat="1" applyFont="1" applyBorder="1" applyAlignment="1">
      <alignment horizontal="center" vertical="center" wrapText="1"/>
    </xf>
    <xf numFmtId="0" fontId="10" fillId="0" borderId="39" xfId="0" applyFont="1" applyBorder="1" applyAlignment="1">
      <alignment horizontal="left" vertical="center" wrapText="1"/>
    </xf>
    <xf numFmtId="164" fontId="10" fillId="0" borderId="14" xfId="0" applyNumberFormat="1" applyFont="1" applyBorder="1" applyAlignment="1">
      <alignment horizontal="center" vertical="center" wrapText="1"/>
    </xf>
    <xf numFmtId="164" fontId="10" fillId="3" borderId="14" xfId="0" applyNumberFormat="1" applyFont="1" applyFill="1" applyBorder="1" applyAlignment="1">
      <alignment horizontal="center" vertical="center" wrapText="1"/>
    </xf>
    <xf numFmtId="0" fontId="9" fillId="0" borderId="40" xfId="0" applyFont="1" applyBorder="1" applyAlignment="1">
      <alignment horizontal="left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164" fontId="10" fillId="3" borderId="5" xfId="0" applyNumberFormat="1" applyFont="1" applyFill="1" applyBorder="1" applyAlignment="1">
      <alignment horizontal="center" vertical="center" wrapText="1"/>
    </xf>
    <xf numFmtId="0" fontId="9" fillId="0" borderId="23" xfId="0" applyFont="1" applyBorder="1" applyAlignment="1">
      <alignment vertical="center" wrapText="1"/>
    </xf>
    <xf numFmtId="0" fontId="11" fillId="0" borderId="0" xfId="0" applyFont="1"/>
    <xf numFmtId="0" fontId="11" fillId="0" borderId="0" xfId="0" applyFont="1" applyAlignment="1">
      <alignment horizontal="right" vertical="center"/>
    </xf>
    <xf numFmtId="0" fontId="12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2" fillId="0" borderId="23" xfId="0" applyFont="1" applyBorder="1" applyAlignment="1">
      <alignment vertical="center" wrapText="1"/>
    </xf>
    <xf numFmtId="0" fontId="12" fillId="0" borderId="23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37" xfId="0" applyFont="1" applyBorder="1" applyAlignment="1">
      <alignment vertical="center" wrapText="1"/>
    </xf>
    <xf numFmtId="0" fontId="9" fillId="0" borderId="4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164" fontId="9" fillId="3" borderId="6" xfId="0" applyNumberFormat="1" applyFont="1" applyFill="1" applyBorder="1" applyAlignment="1">
      <alignment horizontal="center" vertical="center" wrapText="1"/>
    </xf>
    <xf numFmtId="164" fontId="9" fillId="3" borderId="5" xfId="0" applyNumberFormat="1" applyFont="1" applyFill="1" applyBorder="1" applyAlignment="1">
      <alignment horizontal="center" vertical="center" wrapText="1"/>
    </xf>
    <xf numFmtId="164" fontId="3" fillId="3" borderId="47" xfId="0" applyNumberFormat="1" applyFont="1" applyFill="1" applyBorder="1" applyAlignment="1">
      <alignment horizontal="center" vertical="center" wrapText="1"/>
    </xf>
    <xf numFmtId="164" fontId="3" fillId="3" borderId="48" xfId="0" applyNumberFormat="1" applyFont="1" applyFill="1" applyBorder="1" applyAlignment="1">
      <alignment horizontal="center" vertical="center" wrapText="1"/>
    </xf>
    <xf numFmtId="164" fontId="9" fillId="3" borderId="3" xfId="0" applyNumberFormat="1" applyFont="1" applyFill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0" fontId="3" fillId="0" borderId="4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vertical="center" wrapText="1"/>
    </xf>
    <xf numFmtId="0" fontId="9" fillId="0" borderId="40" xfId="0" applyFont="1" applyBorder="1" applyAlignment="1">
      <alignment vertical="center" wrapText="1"/>
    </xf>
    <xf numFmtId="0" fontId="3" fillId="0" borderId="44" xfId="0" applyFont="1" applyBorder="1" applyAlignment="1">
      <alignment vertical="center" wrapText="1"/>
    </xf>
    <xf numFmtId="0" fontId="3" fillId="0" borderId="45" xfId="0" applyFont="1" applyBorder="1" applyAlignment="1">
      <alignment vertical="center" wrapText="1"/>
    </xf>
    <xf numFmtId="164" fontId="3" fillId="0" borderId="46" xfId="0" applyNumberFormat="1" applyFont="1" applyBorder="1" applyAlignment="1">
      <alignment horizontal="center" vertical="center" wrapText="1"/>
    </xf>
    <xf numFmtId="164" fontId="3" fillId="0" borderId="19" xfId="0" applyNumberFormat="1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164" fontId="3" fillId="0" borderId="6" xfId="0" applyNumberFormat="1" applyFont="1" applyBorder="1" applyAlignment="1">
      <alignment horizontal="center" vertical="center" wrapText="1"/>
    </xf>
    <xf numFmtId="0" fontId="3" fillId="0" borderId="37" xfId="0" applyFont="1" applyBorder="1" applyAlignment="1">
      <alignment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164" fontId="4" fillId="0" borderId="20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6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1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1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top" wrapText="1"/>
    </xf>
    <xf numFmtId="0" fontId="3" fillId="0" borderId="26" xfId="0" applyFont="1" applyBorder="1" applyAlignment="1">
      <alignment vertical="center" wrapText="1"/>
    </xf>
    <xf numFmtId="0" fontId="3" fillId="0" borderId="26" xfId="0" applyFont="1" applyBorder="1" applyAlignment="1">
      <alignment vertical="top" wrapText="1"/>
    </xf>
    <xf numFmtId="164" fontId="4" fillId="0" borderId="26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vertical="top" wrapText="1"/>
    </xf>
    <xf numFmtId="164" fontId="4" fillId="0" borderId="5" xfId="0" applyNumberFormat="1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164" fontId="3" fillId="0" borderId="24" xfId="0" applyNumberFormat="1" applyFont="1" applyBorder="1" applyAlignment="1">
      <alignment horizontal="center" vertical="center" wrapText="1"/>
    </xf>
    <xf numFmtId="164" fontId="3" fillId="0" borderId="25" xfId="0" applyNumberFormat="1" applyFont="1" applyBorder="1" applyAlignment="1">
      <alignment horizontal="center" vertical="center" wrapText="1"/>
    </xf>
    <xf numFmtId="164" fontId="3" fillId="0" borderId="23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165" fontId="3" fillId="0" borderId="23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3" xfId="0" applyFont="1" applyBorder="1" applyAlignment="1">
      <alignment vertical="top" wrapText="1"/>
    </xf>
    <xf numFmtId="164" fontId="3" fillId="0" borderId="23" xfId="0" applyNumberFormat="1" applyFont="1" applyBorder="1" applyAlignment="1">
      <alignment horizontal="center" vertical="top" wrapText="1"/>
    </xf>
    <xf numFmtId="49" fontId="3" fillId="0" borderId="23" xfId="0" applyNumberFormat="1" applyFont="1" applyBorder="1" applyAlignment="1">
      <alignment horizontal="right" vertical="top" wrapText="1"/>
    </xf>
    <xf numFmtId="0" fontId="3" fillId="0" borderId="23" xfId="0" applyFont="1" applyBorder="1" applyAlignment="1">
      <alignment horizontal="center" vertical="top" wrapText="1"/>
    </xf>
    <xf numFmtId="49" fontId="3" fillId="0" borderId="23" xfId="0" applyNumberFormat="1" applyFont="1" applyBorder="1" applyAlignment="1">
      <alignment horizontal="right" vertical="center" wrapText="1"/>
    </xf>
    <xf numFmtId="49" fontId="3" fillId="0" borderId="24" xfId="0" applyNumberFormat="1" applyFont="1" applyBorder="1" applyAlignment="1">
      <alignment horizontal="right" vertical="center" wrapText="1"/>
    </xf>
    <xf numFmtId="49" fontId="3" fillId="0" borderId="25" xfId="0" applyNumberFormat="1" applyFont="1" applyBorder="1" applyAlignment="1">
      <alignment horizontal="right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4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164" fontId="4" fillId="0" borderId="23" xfId="0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4"/>
  <sheetViews>
    <sheetView workbookViewId="0">
      <selection activeCell="D20" sqref="D20:D21"/>
    </sheetView>
  </sheetViews>
  <sheetFormatPr defaultRowHeight="15"/>
  <cols>
    <col min="1" max="1" width="27" style="94" customWidth="1"/>
    <col min="2" max="2" width="39.85546875" style="94" customWidth="1"/>
    <col min="3" max="3" width="13.5703125" style="94" customWidth="1"/>
    <col min="4" max="4" width="13.42578125" style="94" customWidth="1"/>
    <col min="5" max="16384" width="9.140625" style="94"/>
  </cols>
  <sheetData>
    <row r="1" spans="1:4">
      <c r="D1" s="90"/>
    </row>
    <row r="2" spans="1:4">
      <c r="B2" s="122"/>
      <c r="C2" s="122"/>
      <c r="D2" s="123" t="s">
        <v>180</v>
      </c>
    </row>
    <row r="3" spans="1:4" ht="12" customHeight="1">
      <c r="B3" s="122"/>
      <c r="C3" s="122"/>
      <c r="D3" s="123" t="s">
        <v>300</v>
      </c>
    </row>
    <row r="4" spans="1:4" ht="10.5" customHeight="1">
      <c r="B4" s="161" t="s">
        <v>311</v>
      </c>
      <c r="C4" s="161"/>
      <c r="D4" s="161"/>
    </row>
    <row r="5" spans="1:4" ht="12.75" customHeight="1"/>
    <row r="6" spans="1:4" ht="12" hidden="1" customHeight="1"/>
    <row r="7" spans="1:4" hidden="1"/>
    <row r="8" spans="1:4" hidden="1">
      <c r="A8" s="1"/>
      <c r="D8" s="90"/>
    </row>
    <row r="9" spans="1:4" ht="12.75" hidden="1" customHeight="1">
      <c r="A9" s="1"/>
      <c r="D9" s="90"/>
    </row>
    <row r="10" spans="1:4" ht="12.75" hidden="1" customHeight="1">
      <c r="A10" s="1"/>
      <c r="D10" s="90"/>
    </row>
    <row r="11" spans="1:4" ht="11.25" hidden="1" customHeight="1">
      <c r="A11" s="1"/>
      <c r="C11" s="5"/>
      <c r="D11" s="10"/>
    </row>
    <row r="12" spans="1:4" ht="11.25" hidden="1" customHeight="1">
      <c r="A12" s="1"/>
      <c r="C12" s="5"/>
      <c r="D12" s="5"/>
    </row>
    <row r="13" spans="1:4" ht="11.25" hidden="1" customHeight="1">
      <c r="A13" s="1"/>
      <c r="C13" s="5"/>
      <c r="D13" s="5"/>
    </row>
    <row r="14" spans="1:4" ht="13.5" hidden="1" customHeight="1">
      <c r="A14" s="1"/>
      <c r="D14" s="90"/>
    </row>
    <row r="15" spans="1:4" hidden="1">
      <c r="A15" s="1"/>
      <c r="D15" s="90"/>
    </row>
    <row r="16" spans="1:4" ht="15.75">
      <c r="A16" s="2"/>
    </row>
    <row r="17" spans="1:4" ht="15.75" customHeight="1">
      <c r="A17" s="165" t="s">
        <v>308</v>
      </c>
      <c r="B17" s="165"/>
      <c r="C17" s="165"/>
      <c r="D17" s="165"/>
    </row>
    <row r="18" spans="1:4" ht="15.75" customHeight="1">
      <c r="A18" s="166"/>
      <c r="B18" s="166"/>
      <c r="C18" s="166"/>
      <c r="D18" s="166"/>
    </row>
    <row r="19" spans="1:4" ht="16.5" thickBot="1">
      <c r="A19" s="2"/>
      <c r="D19" s="90"/>
    </row>
    <row r="20" spans="1:4" ht="52.5" customHeight="1">
      <c r="A20" s="156" t="s">
        <v>84</v>
      </c>
      <c r="B20" s="157" t="s">
        <v>85</v>
      </c>
      <c r="C20" s="159" t="s">
        <v>299</v>
      </c>
      <c r="D20" s="159" t="s">
        <v>310</v>
      </c>
    </row>
    <row r="21" spans="1:4" ht="15.75" thickBot="1">
      <c r="A21" s="156"/>
      <c r="B21" s="158"/>
      <c r="C21" s="160"/>
      <c r="D21" s="160"/>
    </row>
    <row r="22" spans="1:4" ht="36.75" customHeight="1" thickBot="1">
      <c r="A22" s="121" t="s">
        <v>233</v>
      </c>
      <c r="B22" s="115" t="s">
        <v>189</v>
      </c>
      <c r="C22" s="116">
        <f>C30</f>
        <v>1459.327</v>
      </c>
      <c r="D22" s="117">
        <f>D31</f>
        <v>27.461999999999534</v>
      </c>
    </row>
    <row r="23" spans="1:4" ht="36.75" customHeight="1" thickBot="1">
      <c r="A23" s="121" t="s">
        <v>234</v>
      </c>
      <c r="B23" s="118" t="s">
        <v>190</v>
      </c>
      <c r="C23" s="119">
        <v>1000</v>
      </c>
      <c r="D23" s="120">
        <v>1000</v>
      </c>
    </row>
    <row r="24" spans="1:4" ht="40.5" customHeight="1" thickBot="1">
      <c r="A24" s="97" t="s">
        <v>235</v>
      </c>
      <c r="B24" s="86" t="s">
        <v>173</v>
      </c>
      <c r="C24" s="87">
        <v>1000</v>
      </c>
      <c r="D24" s="88">
        <v>1000</v>
      </c>
    </row>
    <row r="25" spans="1:4" ht="54.6" customHeight="1" thickBot="1">
      <c r="A25" s="97" t="s">
        <v>236</v>
      </c>
      <c r="B25" s="86" t="s">
        <v>172</v>
      </c>
      <c r="C25" s="89">
        <v>1000</v>
      </c>
      <c r="D25" s="88">
        <v>1000</v>
      </c>
    </row>
    <row r="26" spans="1:4" ht="15.75" customHeight="1">
      <c r="A26" s="145" t="s">
        <v>237</v>
      </c>
      <c r="B26" s="146" t="s">
        <v>191</v>
      </c>
      <c r="C26" s="148">
        <v>-1000</v>
      </c>
      <c r="D26" s="138">
        <v>-1000</v>
      </c>
    </row>
    <row r="27" spans="1:4" ht="36" customHeight="1" thickBot="1">
      <c r="A27" s="145"/>
      <c r="B27" s="147"/>
      <c r="C27" s="149"/>
      <c r="D27" s="139"/>
    </row>
    <row r="28" spans="1:4" ht="9.75" customHeight="1">
      <c r="A28" s="145" t="s">
        <v>238</v>
      </c>
      <c r="B28" s="163" t="s">
        <v>192</v>
      </c>
      <c r="C28" s="162">
        <v>-1000</v>
      </c>
      <c r="D28" s="164">
        <v>-1000</v>
      </c>
    </row>
    <row r="29" spans="1:4" ht="41.45" customHeight="1" thickBot="1">
      <c r="A29" s="145"/>
      <c r="B29" s="147"/>
      <c r="C29" s="149"/>
      <c r="D29" s="139"/>
    </row>
    <row r="30" spans="1:4" ht="43.15" hidden="1" customHeight="1" thickBot="1">
      <c r="A30" s="97" t="s">
        <v>233</v>
      </c>
      <c r="B30" s="44" t="s">
        <v>189</v>
      </c>
      <c r="C30" s="100">
        <v>1459.327</v>
      </c>
      <c r="D30" s="101">
        <f>D31</f>
        <v>27.461999999999534</v>
      </c>
    </row>
    <row r="31" spans="1:4" ht="17.25" customHeight="1">
      <c r="A31" s="150" t="s">
        <v>239</v>
      </c>
      <c r="B31" s="132" t="s">
        <v>86</v>
      </c>
      <c r="C31" s="135">
        <v>1459.327</v>
      </c>
      <c r="D31" s="140">
        <f>D37+D38</f>
        <v>27.461999999999534</v>
      </c>
    </row>
    <row r="32" spans="1:4" ht="10.5" customHeight="1" thickBot="1">
      <c r="A32" s="150"/>
      <c r="B32" s="151"/>
      <c r="C32" s="136"/>
      <c r="D32" s="141"/>
    </row>
    <row r="33" spans="1:4" ht="15" customHeight="1">
      <c r="A33" s="145" t="s">
        <v>240</v>
      </c>
      <c r="B33" s="152" t="s">
        <v>87</v>
      </c>
      <c r="C33" s="154">
        <f>C36</f>
        <v>-8491.4060000000009</v>
      </c>
      <c r="D33" s="142">
        <f>D37</f>
        <v>-8800.9490000000005</v>
      </c>
    </row>
    <row r="34" spans="1:4" ht="6" customHeight="1" thickBot="1">
      <c r="A34" s="145"/>
      <c r="B34" s="153"/>
      <c r="C34" s="155"/>
      <c r="D34" s="143"/>
    </row>
    <row r="35" spans="1:4" ht="19.5" customHeight="1" thickBot="1">
      <c r="A35" s="97" t="s">
        <v>294</v>
      </c>
      <c r="B35" s="74" t="s">
        <v>295</v>
      </c>
      <c r="C35" s="96">
        <f t="shared" ref="C35:D35" si="0">C36</f>
        <v>-8491.4060000000009</v>
      </c>
      <c r="D35" s="98">
        <f t="shared" si="0"/>
        <v>-8800.9490000000005</v>
      </c>
    </row>
    <row r="36" spans="1:4" ht="28.5" customHeight="1" thickBot="1">
      <c r="A36" s="97" t="s">
        <v>241</v>
      </c>
      <c r="B36" s="74" t="s">
        <v>88</v>
      </c>
      <c r="C36" s="96">
        <v>-8491.4060000000009</v>
      </c>
      <c r="D36" s="98">
        <f>D37</f>
        <v>-8800.9490000000005</v>
      </c>
    </row>
    <row r="37" spans="1:4" ht="32.25" customHeight="1" thickBot="1">
      <c r="A37" s="97" t="s">
        <v>242</v>
      </c>
      <c r="B37" s="74" t="s">
        <v>135</v>
      </c>
      <c r="C37" s="96">
        <v>-8491.4060000000009</v>
      </c>
      <c r="D37" s="69">
        <v>-8800.9490000000005</v>
      </c>
    </row>
    <row r="38" spans="1:4" ht="17.25" customHeight="1" thickBot="1">
      <c r="A38" s="97" t="s">
        <v>243</v>
      </c>
      <c r="B38" s="74" t="s">
        <v>89</v>
      </c>
      <c r="C38" s="96">
        <f>C40</f>
        <v>9950.7330000000002</v>
      </c>
      <c r="D38" s="98">
        <f>D40</f>
        <v>8828.4110000000001</v>
      </c>
    </row>
    <row r="39" spans="1:4" ht="19.5" customHeight="1" thickBot="1">
      <c r="A39" s="97" t="s">
        <v>297</v>
      </c>
      <c r="B39" s="74" t="s">
        <v>296</v>
      </c>
      <c r="C39" s="96">
        <f t="shared" ref="C39:D40" si="1">C40</f>
        <v>9950.7330000000002</v>
      </c>
      <c r="D39" s="98">
        <f t="shared" si="1"/>
        <v>8828.4110000000001</v>
      </c>
    </row>
    <row r="40" spans="1:4" ht="29.25" customHeight="1" thickBot="1">
      <c r="A40" s="97" t="s">
        <v>244</v>
      </c>
      <c r="B40" s="74" t="s">
        <v>90</v>
      </c>
      <c r="C40" s="96">
        <v>9950.7330000000002</v>
      </c>
      <c r="D40" s="98">
        <f t="shared" si="1"/>
        <v>8828.4110000000001</v>
      </c>
    </row>
    <row r="41" spans="1:4" ht="26.25" thickBot="1">
      <c r="A41" s="97" t="s">
        <v>245</v>
      </c>
      <c r="B41" s="74" t="s">
        <v>136</v>
      </c>
      <c r="C41" s="96">
        <v>9950.7330000000002</v>
      </c>
      <c r="D41" s="69">
        <v>8828.4110000000001</v>
      </c>
    </row>
    <row r="42" spans="1:4" ht="15" customHeight="1">
      <c r="A42" s="131"/>
      <c r="B42" s="132" t="s">
        <v>91</v>
      </c>
      <c r="C42" s="135">
        <f>C22</f>
        <v>1459.327</v>
      </c>
      <c r="D42" s="140">
        <f>D22</f>
        <v>27.461999999999534</v>
      </c>
    </row>
    <row r="43" spans="1:4">
      <c r="A43" s="131"/>
      <c r="B43" s="133"/>
      <c r="C43" s="136"/>
      <c r="D43" s="141"/>
    </row>
    <row r="44" spans="1:4" ht="2.25" customHeight="1" thickBot="1">
      <c r="A44" s="131"/>
      <c r="B44" s="134"/>
      <c r="C44" s="137"/>
      <c r="D44" s="144"/>
    </row>
  </sheetData>
  <mergeCells count="27">
    <mergeCell ref="C28:C29"/>
    <mergeCell ref="B28:B29"/>
    <mergeCell ref="A28:A29"/>
    <mergeCell ref="D28:D29"/>
    <mergeCell ref="A17:D17"/>
    <mergeCell ref="A18:D18"/>
    <mergeCell ref="A20:A21"/>
    <mergeCell ref="B20:B21"/>
    <mergeCell ref="C20:C21"/>
    <mergeCell ref="B4:D4"/>
    <mergeCell ref="D20:D21"/>
    <mergeCell ref="A42:A44"/>
    <mergeCell ref="B42:B44"/>
    <mergeCell ref="C42:C44"/>
    <mergeCell ref="D26:D27"/>
    <mergeCell ref="D31:D32"/>
    <mergeCell ref="D33:D34"/>
    <mergeCell ref="D42:D44"/>
    <mergeCell ref="A26:A27"/>
    <mergeCell ref="B26:B27"/>
    <mergeCell ref="C26:C27"/>
    <mergeCell ref="A31:A32"/>
    <mergeCell ref="B31:B32"/>
    <mergeCell ref="C31:C32"/>
    <mergeCell ref="A33:A34"/>
    <mergeCell ref="B33:B34"/>
    <mergeCell ref="C33:C34"/>
  </mergeCells>
  <pageMargins left="0.9055118110236221" right="0.11811023622047245" top="0.35433070866141736" bottom="0.35433070866141736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92"/>
  <sheetViews>
    <sheetView workbookViewId="0">
      <selection activeCell="B22" sqref="B22:B24"/>
    </sheetView>
  </sheetViews>
  <sheetFormatPr defaultRowHeight="15"/>
  <cols>
    <col min="1" max="1" width="26" style="94" customWidth="1"/>
    <col min="2" max="2" width="49.140625" style="94" customWidth="1"/>
    <col min="3" max="3" width="14" style="94" customWidth="1"/>
    <col min="4" max="4" width="14.42578125" style="94" customWidth="1"/>
    <col min="5" max="16384" width="9.140625" style="94"/>
  </cols>
  <sheetData>
    <row r="1" spans="1:4">
      <c r="D1" s="90"/>
    </row>
    <row r="2" spans="1:4">
      <c r="B2" s="122"/>
      <c r="C2" s="122"/>
      <c r="D2" s="123" t="s">
        <v>181</v>
      </c>
    </row>
    <row r="3" spans="1:4" ht="12" customHeight="1">
      <c r="B3" s="122"/>
      <c r="C3" s="122"/>
      <c r="D3" s="123" t="s">
        <v>300</v>
      </c>
    </row>
    <row r="4" spans="1:4" ht="11.25" customHeight="1">
      <c r="B4" s="122"/>
      <c r="C4" s="122"/>
      <c r="D4" s="123" t="s">
        <v>309</v>
      </c>
    </row>
    <row r="5" spans="1:4" ht="11.25" customHeight="1"/>
    <row r="6" spans="1:4" ht="11.25" hidden="1" customHeight="1"/>
    <row r="7" spans="1:4" ht="8.25" hidden="1" customHeight="1"/>
    <row r="8" spans="1:4" ht="12.75" hidden="1" customHeight="1">
      <c r="A8" s="1"/>
      <c r="D8" s="1"/>
    </row>
    <row r="9" spans="1:4" ht="10.5" hidden="1" customHeight="1">
      <c r="A9" s="1"/>
      <c r="D9" s="1"/>
    </row>
    <row r="10" spans="1:4" ht="11.25" hidden="1" customHeight="1">
      <c r="A10" s="1"/>
      <c r="D10" s="1"/>
    </row>
    <row r="11" spans="1:4" ht="11.25" hidden="1" customHeight="1">
      <c r="A11" s="1"/>
      <c r="C11" s="5"/>
      <c r="D11" s="5"/>
    </row>
    <row r="12" spans="1:4" ht="12" hidden="1" customHeight="1">
      <c r="A12" s="1"/>
      <c r="C12" s="5"/>
      <c r="D12" s="5"/>
    </row>
    <row r="13" spans="1:4" ht="11.25" hidden="1" customHeight="1">
      <c r="A13" s="1"/>
      <c r="C13" s="5"/>
      <c r="D13" s="5"/>
    </row>
    <row r="14" spans="1:4" ht="11.25" hidden="1" customHeight="1">
      <c r="A14" s="1"/>
      <c r="D14" s="1"/>
    </row>
    <row r="15" spans="1:4" hidden="1">
      <c r="A15" s="1" t="s">
        <v>61</v>
      </c>
    </row>
    <row r="16" spans="1:4" ht="61.9" customHeight="1">
      <c r="A16" s="186" t="s">
        <v>307</v>
      </c>
      <c r="B16" s="186"/>
      <c r="C16" s="186"/>
      <c r="D16" s="186"/>
    </row>
    <row r="17" spans="1:4" ht="15" customHeight="1" thickBot="1">
      <c r="A17" s="108"/>
      <c r="B17" s="108"/>
      <c r="C17" s="108"/>
      <c r="D17" s="91"/>
    </row>
    <row r="18" spans="1:4" ht="48" thickBot="1">
      <c r="A18" s="124" t="s">
        <v>62</v>
      </c>
      <c r="B18" s="124" t="s">
        <v>63</v>
      </c>
      <c r="C18" s="125" t="s">
        <v>301</v>
      </c>
      <c r="D18" s="126" t="s">
        <v>310</v>
      </c>
    </row>
    <row r="19" spans="1:4" ht="15.75" thickBot="1">
      <c r="A19" s="3" t="s">
        <v>64</v>
      </c>
      <c r="B19" s="3" t="s">
        <v>65</v>
      </c>
      <c r="C19" s="107">
        <f>C20+C32+C47+C58+C67+C63+C72</f>
        <v>7061.4500000000007</v>
      </c>
      <c r="D19" s="107">
        <f>D20+D32+D47+D58+D67+D63+D71</f>
        <v>7091.1020000000008</v>
      </c>
    </row>
    <row r="20" spans="1:4" ht="15.75" thickBot="1">
      <c r="A20" s="3" t="s">
        <v>246</v>
      </c>
      <c r="B20" s="3" t="s">
        <v>66</v>
      </c>
      <c r="C20" s="107">
        <f>C21</f>
        <v>15.4</v>
      </c>
      <c r="D20" s="107">
        <f>D21</f>
        <v>15.086</v>
      </c>
    </row>
    <row r="21" spans="1:4" ht="15.75" thickBot="1">
      <c r="A21" s="3" t="s">
        <v>247</v>
      </c>
      <c r="B21" s="3" t="s">
        <v>67</v>
      </c>
      <c r="C21" s="107">
        <f>C22+C25+C30</f>
        <v>15.4</v>
      </c>
      <c r="D21" s="107">
        <f>D22+D25+D30</f>
        <v>15.086</v>
      </c>
    </row>
    <row r="22" spans="1:4" ht="15" customHeight="1">
      <c r="A22" s="171" t="s">
        <v>248</v>
      </c>
      <c r="B22" s="173" t="s">
        <v>298</v>
      </c>
      <c r="C22" s="167">
        <v>13</v>
      </c>
      <c r="D22" s="167">
        <v>14.574</v>
      </c>
    </row>
    <row r="23" spans="1:4">
      <c r="A23" s="187"/>
      <c r="B23" s="188"/>
      <c r="C23" s="175"/>
      <c r="D23" s="175"/>
    </row>
    <row r="24" spans="1:4" ht="66.599999999999994" customHeight="1" thickBot="1">
      <c r="A24" s="172"/>
      <c r="B24" s="174"/>
      <c r="C24" s="168"/>
      <c r="D24" s="168"/>
    </row>
    <row r="25" spans="1:4" ht="15" customHeight="1">
      <c r="A25" s="171" t="s">
        <v>249</v>
      </c>
      <c r="B25" s="173" t="s">
        <v>68</v>
      </c>
      <c r="C25" s="167">
        <v>0</v>
      </c>
      <c r="D25" s="167">
        <v>0</v>
      </c>
    </row>
    <row r="26" spans="1:4">
      <c r="A26" s="187"/>
      <c r="B26" s="188"/>
      <c r="C26" s="175"/>
      <c r="D26" s="175"/>
    </row>
    <row r="27" spans="1:4">
      <c r="A27" s="187"/>
      <c r="B27" s="188"/>
      <c r="C27" s="175"/>
      <c r="D27" s="175"/>
    </row>
    <row r="28" spans="1:4">
      <c r="A28" s="187"/>
      <c r="B28" s="188"/>
      <c r="C28" s="175"/>
      <c r="D28" s="175"/>
    </row>
    <row r="29" spans="1:4" ht="49.15" customHeight="1" thickBot="1">
      <c r="A29" s="172"/>
      <c r="B29" s="174"/>
      <c r="C29" s="168"/>
      <c r="D29" s="168"/>
    </row>
    <row r="30" spans="1:4" ht="15" customHeight="1">
      <c r="A30" s="171" t="s">
        <v>250</v>
      </c>
      <c r="B30" s="173" t="s">
        <v>69</v>
      </c>
      <c r="C30" s="167">
        <v>2.4</v>
      </c>
      <c r="D30" s="167">
        <v>0.51200000000000001</v>
      </c>
    </row>
    <row r="31" spans="1:4" ht="31.9" customHeight="1" thickBot="1">
      <c r="A31" s="172"/>
      <c r="B31" s="174"/>
      <c r="C31" s="168"/>
      <c r="D31" s="168"/>
    </row>
    <row r="32" spans="1:4" ht="15" customHeight="1">
      <c r="A32" s="171" t="s">
        <v>251</v>
      </c>
      <c r="B32" s="171" t="s">
        <v>70</v>
      </c>
      <c r="C32" s="167">
        <f>C34</f>
        <v>2026.6999999999998</v>
      </c>
      <c r="D32" s="167">
        <f>D34</f>
        <v>2078.915</v>
      </c>
    </row>
    <row r="33" spans="1:4" ht="26.25" customHeight="1" thickBot="1">
      <c r="A33" s="172"/>
      <c r="B33" s="172"/>
      <c r="C33" s="168"/>
      <c r="D33" s="168"/>
    </row>
    <row r="34" spans="1:4" ht="15" customHeight="1">
      <c r="A34" s="171" t="s">
        <v>252</v>
      </c>
      <c r="B34" s="173" t="s">
        <v>71</v>
      </c>
      <c r="C34" s="167">
        <f>C36+C39+C41+C44</f>
        <v>2026.6999999999998</v>
      </c>
      <c r="D34" s="167">
        <f>D36+D39+D41+D44</f>
        <v>2078.915</v>
      </c>
    </row>
    <row r="35" spans="1:4" ht="15.75" thickBot="1">
      <c r="A35" s="172"/>
      <c r="B35" s="174"/>
      <c r="C35" s="168"/>
      <c r="D35" s="168"/>
    </row>
    <row r="36" spans="1:4" ht="15" customHeight="1">
      <c r="A36" s="171" t="s">
        <v>253</v>
      </c>
      <c r="B36" s="173" t="s">
        <v>72</v>
      </c>
      <c r="C36" s="167">
        <f>C38</f>
        <v>1054.0999999999999</v>
      </c>
      <c r="D36" s="167">
        <v>1077.1990000000001</v>
      </c>
    </row>
    <row r="37" spans="1:4" ht="57" customHeight="1" thickBot="1">
      <c r="A37" s="172"/>
      <c r="B37" s="174"/>
      <c r="C37" s="168"/>
      <c r="D37" s="168"/>
    </row>
    <row r="38" spans="1:4" ht="102.75" thickBot="1">
      <c r="A38" s="102" t="s">
        <v>254</v>
      </c>
      <c r="B38" s="103" t="s">
        <v>118</v>
      </c>
      <c r="C38" s="105">
        <v>1054.0999999999999</v>
      </c>
      <c r="D38" s="105">
        <v>1077.1990000000001</v>
      </c>
    </row>
    <row r="39" spans="1:4" ht="90" thickBot="1">
      <c r="A39" s="4" t="s">
        <v>255</v>
      </c>
      <c r="B39" s="7" t="s">
        <v>120</v>
      </c>
      <c r="C39" s="45">
        <f>C40</f>
        <v>5.3</v>
      </c>
      <c r="D39" s="45">
        <v>5.6260000000000003</v>
      </c>
    </row>
    <row r="40" spans="1:4" ht="115.5" thickBot="1">
      <c r="A40" s="102" t="s">
        <v>256</v>
      </c>
      <c r="B40" s="102" t="s">
        <v>119</v>
      </c>
      <c r="C40" s="105">
        <v>5.3</v>
      </c>
      <c r="D40" s="105">
        <v>5.6260000000000003</v>
      </c>
    </row>
    <row r="41" spans="1:4" ht="15" customHeight="1">
      <c r="A41" s="171" t="s">
        <v>257</v>
      </c>
      <c r="B41" s="173" t="s">
        <v>73</v>
      </c>
      <c r="C41" s="167">
        <f>C43</f>
        <v>1094.2</v>
      </c>
      <c r="D41" s="167">
        <f>D43</f>
        <v>1113.3689999999999</v>
      </c>
    </row>
    <row r="42" spans="1:4" ht="54.6" customHeight="1" thickBot="1">
      <c r="A42" s="172"/>
      <c r="B42" s="174"/>
      <c r="C42" s="168"/>
      <c r="D42" s="168"/>
    </row>
    <row r="43" spans="1:4" ht="102.75" thickBot="1">
      <c r="A43" s="102" t="s">
        <v>258</v>
      </c>
      <c r="B43" s="103" t="s">
        <v>121</v>
      </c>
      <c r="C43" s="105">
        <v>1094.2</v>
      </c>
      <c r="D43" s="105">
        <v>1113.3689999999999</v>
      </c>
    </row>
    <row r="44" spans="1:4" ht="15" customHeight="1">
      <c r="A44" s="171" t="s">
        <v>259</v>
      </c>
      <c r="B44" s="173" t="s">
        <v>74</v>
      </c>
      <c r="C44" s="167">
        <f>C46</f>
        <v>-126.9</v>
      </c>
      <c r="D44" s="167">
        <f>D46</f>
        <v>-117.279</v>
      </c>
    </row>
    <row r="45" spans="1:4" ht="53.45" customHeight="1" thickBot="1">
      <c r="A45" s="172"/>
      <c r="B45" s="174"/>
      <c r="C45" s="168"/>
      <c r="D45" s="168"/>
    </row>
    <row r="46" spans="1:4" ht="102.75" thickBot="1">
      <c r="A46" s="3" t="s">
        <v>260</v>
      </c>
      <c r="B46" s="6" t="s">
        <v>122</v>
      </c>
      <c r="C46" s="107">
        <v>-126.9</v>
      </c>
      <c r="D46" s="107">
        <v>-117.279</v>
      </c>
    </row>
    <row r="47" spans="1:4" ht="15.75" thickBot="1">
      <c r="A47" s="3" t="s">
        <v>261</v>
      </c>
      <c r="B47" s="3" t="s">
        <v>75</v>
      </c>
      <c r="C47" s="107">
        <f>C48+C51</f>
        <v>4147</v>
      </c>
      <c r="D47" s="107">
        <f>D48+D51</f>
        <v>4814.1950000000006</v>
      </c>
    </row>
    <row r="48" spans="1:4" ht="15.75" thickBot="1">
      <c r="A48" s="46" t="s">
        <v>262</v>
      </c>
      <c r="B48" s="46" t="s">
        <v>76</v>
      </c>
      <c r="C48" s="105">
        <f>C49</f>
        <v>1042</v>
      </c>
      <c r="D48" s="105">
        <f>D49</f>
        <v>1419.184</v>
      </c>
    </row>
    <row r="49" spans="1:4" ht="15" customHeight="1">
      <c r="A49" s="182" t="s">
        <v>263</v>
      </c>
      <c r="B49" s="184" t="s">
        <v>126</v>
      </c>
      <c r="C49" s="176">
        <v>1042</v>
      </c>
      <c r="D49" s="169">
        <v>1419.184</v>
      </c>
    </row>
    <row r="50" spans="1:4" ht="27.75" customHeight="1" thickBot="1">
      <c r="A50" s="183"/>
      <c r="B50" s="185"/>
      <c r="C50" s="177"/>
      <c r="D50" s="170"/>
    </row>
    <row r="51" spans="1:4" ht="15.75" thickBot="1">
      <c r="A51" s="3" t="s">
        <v>264</v>
      </c>
      <c r="B51" s="3" t="s">
        <v>77</v>
      </c>
      <c r="C51" s="107">
        <f>C52+C55</f>
        <v>3105</v>
      </c>
      <c r="D51" s="107">
        <f>D52+D55</f>
        <v>3395.0110000000004</v>
      </c>
    </row>
    <row r="52" spans="1:4" ht="29.25" customHeight="1" thickBot="1">
      <c r="A52" s="46" t="s">
        <v>265</v>
      </c>
      <c r="B52" s="46" t="s">
        <v>99</v>
      </c>
      <c r="C52" s="105">
        <f>C53</f>
        <v>68</v>
      </c>
      <c r="D52" s="105">
        <f>D53</f>
        <v>-63.777999999999999</v>
      </c>
    </row>
    <row r="53" spans="1:4" ht="15" customHeight="1">
      <c r="A53" s="171" t="s">
        <v>266</v>
      </c>
      <c r="B53" s="173" t="s">
        <v>127</v>
      </c>
      <c r="C53" s="167">
        <v>68</v>
      </c>
      <c r="D53" s="167">
        <v>-63.777999999999999</v>
      </c>
    </row>
    <row r="54" spans="1:4" ht="21.75" customHeight="1" thickBot="1">
      <c r="A54" s="172"/>
      <c r="B54" s="174"/>
      <c r="C54" s="168"/>
      <c r="D54" s="168"/>
    </row>
    <row r="55" spans="1:4" ht="15.75" thickBot="1">
      <c r="A55" s="102" t="s">
        <v>267</v>
      </c>
      <c r="B55" s="103" t="s">
        <v>100</v>
      </c>
      <c r="C55" s="105">
        <f>C56</f>
        <v>3037</v>
      </c>
      <c r="D55" s="105">
        <f>D56</f>
        <v>3458.7890000000002</v>
      </c>
    </row>
    <row r="56" spans="1:4" ht="15" customHeight="1">
      <c r="A56" s="171" t="s">
        <v>268</v>
      </c>
      <c r="B56" s="173" t="s">
        <v>128</v>
      </c>
      <c r="C56" s="167">
        <v>3037</v>
      </c>
      <c r="D56" s="167">
        <v>3458.7890000000002</v>
      </c>
    </row>
    <row r="57" spans="1:4" ht="15.75" thickBot="1">
      <c r="A57" s="172"/>
      <c r="B57" s="174"/>
      <c r="C57" s="168"/>
      <c r="D57" s="168"/>
    </row>
    <row r="58" spans="1:4" ht="15" customHeight="1">
      <c r="A58" s="178" t="s">
        <v>271</v>
      </c>
      <c r="B58" s="180" t="s">
        <v>78</v>
      </c>
      <c r="C58" s="167">
        <f>C61</f>
        <v>16.100000000000001</v>
      </c>
      <c r="D58" s="167">
        <f>D61</f>
        <v>13.157</v>
      </c>
    </row>
    <row r="59" spans="1:4" ht="18" customHeight="1" thickBot="1">
      <c r="A59" s="179"/>
      <c r="B59" s="181"/>
      <c r="C59" s="168"/>
      <c r="D59" s="168"/>
    </row>
    <row r="60" spans="1:4" ht="77.25" thickBot="1">
      <c r="A60" s="47" t="s">
        <v>272</v>
      </c>
      <c r="B60" s="48" t="s">
        <v>174</v>
      </c>
      <c r="C60" s="105">
        <f t="shared" ref="C60:D61" si="0">C61</f>
        <v>16.100000000000001</v>
      </c>
      <c r="D60" s="105">
        <f t="shared" si="0"/>
        <v>13.157</v>
      </c>
    </row>
    <row r="61" spans="1:4" ht="77.25" thickBot="1">
      <c r="A61" s="110" t="s">
        <v>305</v>
      </c>
      <c r="B61" s="111" t="s">
        <v>123</v>
      </c>
      <c r="C61" s="104">
        <f t="shared" si="0"/>
        <v>16.100000000000001</v>
      </c>
      <c r="D61" s="104">
        <f t="shared" si="0"/>
        <v>13.157</v>
      </c>
    </row>
    <row r="62" spans="1:4" ht="77.25" thickBot="1">
      <c r="A62" s="49" t="s">
        <v>273</v>
      </c>
      <c r="B62" s="50" t="s">
        <v>157</v>
      </c>
      <c r="C62" s="22">
        <v>16.100000000000001</v>
      </c>
      <c r="D62" s="22">
        <v>13.157</v>
      </c>
    </row>
    <row r="63" spans="1:4" ht="26.25" thickBot="1">
      <c r="A63" s="20" t="s">
        <v>270</v>
      </c>
      <c r="B63" s="21" t="s">
        <v>178</v>
      </c>
      <c r="C63" s="22">
        <f t="shared" ref="C63:D65" si="1">C64</f>
        <v>20.555</v>
      </c>
      <c r="D63" s="22">
        <f t="shared" si="1"/>
        <v>20.555</v>
      </c>
    </row>
    <row r="64" spans="1:4" ht="15.75" thickBot="1">
      <c r="A64" s="20" t="s">
        <v>269</v>
      </c>
      <c r="B64" s="21" t="s">
        <v>177</v>
      </c>
      <c r="C64" s="22">
        <f t="shared" si="1"/>
        <v>20.555</v>
      </c>
      <c r="D64" s="22">
        <f t="shared" si="1"/>
        <v>20.555</v>
      </c>
    </row>
    <row r="65" spans="1:4" ht="15.75" thickBot="1">
      <c r="A65" s="20" t="s">
        <v>274</v>
      </c>
      <c r="B65" s="21" t="s">
        <v>176</v>
      </c>
      <c r="C65" s="22">
        <f t="shared" si="1"/>
        <v>20.555</v>
      </c>
      <c r="D65" s="22">
        <f t="shared" si="1"/>
        <v>20.555</v>
      </c>
    </row>
    <row r="66" spans="1:4" ht="15.75" thickBot="1">
      <c r="A66" s="20" t="s">
        <v>306</v>
      </c>
      <c r="B66" s="21" t="s">
        <v>175</v>
      </c>
      <c r="C66" s="22">
        <v>20.555</v>
      </c>
      <c r="D66" s="22">
        <v>20.555</v>
      </c>
    </row>
    <row r="67" spans="1:4" ht="25.5">
      <c r="A67" s="51" t="s">
        <v>275</v>
      </c>
      <c r="B67" s="52" t="s">
        <v>79</v>
      </c>
      <c r="C67" s="109">
        <f>68:68</f>
        <v>829.06999999999994</v>
      </c>
      <c r="D67" s="109">
        <f>D70</f>
        <v>142.56899999999999</v>
      </c>
    </row>
    <row r="68" spans="1:4" ht="30.75" customHeight="1" thickBot="1">
      <c r="A68" s="53" t="s">
        <v>276</v>
      </c>
      <c r="B68" s="103" t="s">
        <v>103</v>
      </c>
      <c r="C68" s="105">
        <f>C69</f>
        <v>829.06999999999994</v>
      </c>
      <c r="D68" s="105">
        <f t="shared" ref="D68" si="2">D69</f>
        <v>142.56899999999999</v>
      </c>
    </row>
    <row r="69" spans="1:4" ht="51.75" thickBot="1">
      <c r="A69" s="54" t="s">
        <v>277</v>
      </c>
      <c r="B69" s="55" t="s">
        <v>194</v>
      </c>
      <c r="C69" s="56">
        <f>C70</f>
        <v>829.06999999999994</v>
      </c>
      <c r="D69" s="56">
        <f>D70</f>
        <v>142.56899999999999</v>
      </c>
    </row>
    <row r="70" spans="1:4" ht="51.75" thickBot="1">
      <c r="A70" s="57" t="s">
        <v>278</v>
      </c>
      <c r="B70" s="58" t="s">
        <v>195</v>
      </c>
      <c r="C70" s="59">
        <f>142.57+686.5</f>
        <v>829.06999999999994</v>
      </c>
      <c r="D70" s="32">
        <v>142.56899999999999</v>
      </c>
    </row>
    <row r="71" spans="1:4" ht="15.75" thickBot="1">
      <c r="A71" s="57" t="s">
        <v>279</v>
      </c>
      <c r="B71" s="58" t="s">
        <v>196</v>
      </c>
      <c r="C71" s="60">
        <f>C72</f>
        <v>6.625</v>
      </c>
      <c r="D71" s="45">
        <v>6.625</v>
      </c>
    </row>
    <row r="72" spans="1:4" ht="15.75" thickBot="1">
      <c r="A72" s="61" t="s">
        <v>280</v>
      </c>
      <c r="B72" s="62" t="s">
        <v>196</v>
      </c>
      <c r="C72" s="59">
        <f>C73</f>
        <v>6.625</v>
      </c>
      <c r="D72" s="59">
        <f>D73</f>
        <v>6.625</v>
      </c>
    </row>
    <row r="73" spans="1:4" ht="26.25" thickBot="1">
      <c r="A73" s="9" t="s">
        <v>281</v>
      </c>
      <c r="B73" s="18" t="s">
        <v>197</v>
      </c>
      <c r="C73" s="22">
        <v>6.625</v>
      </c>
      <c r="D73" s="32">
        <v>6.625</v>
      </c>
    </row>
    <row r="74" spans="1:4" ht="15.75" thickBot="1">
      <c r="A74" s="46" t="s">
        <v>282</v>
      </c>
      <c r="B74" s="46" t="s">
        <v>80</v>
      </c>
      <c r="C74" s="105">
        <f>C75</f>
        <v>429.95600000000002</v>
      </c>
      <c r="D74" s="105">
        <f>D75</f>
        <v>429.95600000000002</v>
      </c>
    </row>
    <row r="75" spans="1:4" ht="26.25" thickBot="1">
      <c r="A75" s="4" t="s">
        <v>283</v>
      </c>
      <c r="B75" s="4" t="s">
        <v>102</v>
      </c>
      <c r="C75" s="45">
        <f>C76+C88</f>
        <v>429.95600000000002</v>
      </c>
      <c r="D75" s="45">
        <f>D76+D89</f>
        <v>429.95600000000002</v>
      </c>
    </row>
    <row r="76" spans="1:4" ht="15" customHeight="1">
      <c r="A76" s="192" t="s">
        <v>284</v>
      </c>
      <c r="B76" s="192" t="s">
        <v>104</v>
      </c>
      <c r="C76" s="193">
        <f>C78+C82</f>
        <v>104.25</v>
      </c>
      <c r="D76" s="193">
        <f>D78+D82</f>
        <v>104.25</v>
      </c>
    </row>
    <row r="77" spans="1:4" ht="15.75" thickBot="1">
      <c r="A77" s="174"/>
      <c r="B77" s="174"/>
      <c r="C77" s="194"/>
      <c r="D77" s="194"/>
    </row>
    <row r="78" spans="1:4" ht="15" customHeight="1">
      <c r="A78" s="195" t="s">
        <v>285</v>
      </c>
      <c r="B78" s="171" t="s">
        <v>198</v>
      </c>
      <c r="C78" s="167">
        <f>C80</f>
        <v>104.1</v>
      </c>
      <c r="D78" s="167">
        <f>D80</f>
        <v>104.1</v>
      </c>
    </row>
    <row r="79" spans="1:4" ht="25.5" customHeight="1" thickBot="1">
      <c r="A79" s="196"/>
      <c r="B79" s="172"/>
      <c r="C79" s="168"/>
      <c r="D79" s="168"/>
    </row>
    <row r="80" spans="1:4" ht="15" customHeight="1">
      <c r="A80" s="195" t="s">
        <v>286</v>
      </c>
      <c r="B80" s="173" t="s">
        <v>182</v>
      </c>
      <c r="C80" s="167">
        <v>104.1</v>
      </c>
      <c r="D80" s="167">
        <v>104.1</v>
      </c>
    </row>
    <row r="81" spans="1:4" ht="39.75" customHeight="1" thickBot="1">
      <c r="A81" s="196"/>
      <c r="B81" s="174"/>
      <c r="C81" s="168"/>
      <c r="D81" s="168"/>
    </row>
    <row r="82" spans="1:4">
      <c r="A82" s="173" t="s">
        <v>287</v>
      </c>
      <c r="B82" s="173" t="s">
        <v>81</v>
      </c>
      <c r="C82" s="167">
        <f>C84</f>
        <v>0.15</v>
      </c>
      <c r="D82" s="167">
        <f>D84</f>
        <v>0.15</v>
      </c>
    </row>
    <row r="83" spans="1:4" ht="15.75" thickBot="1">
      <c r="A83" s="174"/>
      <c r="B83" s="174"/>
      <c r="C83" s="168"/>
      <c r="D83" s="168"/>
    </row>
    <row r="84" spans="1:4" ht="15.75" thickBot="1">
      <c r="A84" s="103" t="s">
        <v>288</v>
      </c>
      <c r="B84" s="103" t="s">
        <v>130</v>
      </c>
      <c r="C84" s="106">
        <f>C85</f>
        <v>0.15</v>
      </c>
      <c r="D84" s="106">
        <f>D85</f>
        <v>0.15</v>
      </c>
    </row>
    <row r="85" spans="1:4" ht="15" customHeight="1">
      <c r="A85" s="171" t="s">
        <v>289</v>
      </c>
      <c r="B85" s="173" t="s">
        <v>131</v>
      </c>
      <c r="C85" s="167">
        <v>0.15</v>
      </c>
      <c r="D85" s="167">
        <v>0.15</v>
      </c>
    </row>
    <row r="86" spans="1:4">
      <c r="A86" s="187"/>
      <c r="B86" s="188"/>
      <c r="C86" s="175"/>
      <c r="D86" s="175"/>
    </row>
    <row r="87" spans="1:4" ht="51" customHeight="1">
      <c r="A87" s="189"/>
      <c r="B87" s="190"/>
      <c r="C87" s="191"/>
      <c r="D87" s="191"/>
    </row>
    <row r="88" spans="1:4" ht="15.75" thickBot="1">
      <c r="A88" s="63" t="s">
        <v>290</v>
      </c>
      <c r="B88" s="64" t="s">
        <v>134</v>
      </c>
      <c r="C88" s="65">
        <f>C90</f>
        <v>325.70600000000002</v>
      </c>
      <c r="D88" s="65">
        <f>D90</f>
        <v>325.70600000000002</v>
      </c>
    </row>
    <row r="89" spans="1:4" ht="26.25" thickBot="1">
      <c r="A89" s="66" t="s">
        <v>291</v>
      </c>
      <c r="B89" s="67" t="s">
        <v>129</v>
      </c>
      <c r="C89" s="65">
        <f>C90</f>
        <v>325.70600000000002</v>
      </c>
      <c r="D89" s="65">
        <f t="shared" ref="D89" si="3">D90</f>
        <v>325.70600000000002</v>
      </c>
    </row>
    <row r="90" spans="1:4" ht="26.25" thickBot="1">
      <c r="A90" s="63" t="s">
        <v>292</v>
      </c>
      <c r="B90" s="64" t="s">
        <v>132</v>
      </c>
      <c r="C90" s="65">
        <f t="shared" ref="C90:D90" si="4">C91</f>
        <v>325.70600000000002</v>
      </c>
      <c r="D90" s="65">
        <f t="shared" si="4"/>
        <v>325.70600000000002</v>
      </c>
    </row>
    <row r="91" spans="1:4" ht="51">
      <c r="A91" s="26" t="s">
        <v>293</v>
      </c>
      <c r="B91" s="27" t="s">
        <v>133</v>
      </c>
      <c r="C91" s="28">
        <v>325.70600000000002</v>
      </c>
      <c r="D91" s="28">
        <v>325.70600000000002</v>
      </c>
    </row>
    <row r="92" spans="1:4" ht="15.75" thickBot="1">
      <c r="A92" s="68" t="s">
        <v>82</v>
      </c>
      <c r="B92" s="3" t="s">
        <v>83</v>
      </c>
      <c r="C92" s="107">
        <f>C74+C19</f>
        <v>7491.4060000000009</v>
      </c>
      <c r="D92" s="107">
        <f>D74+D19</f>
        <v>7521.0580000000009</v>
      </c>
    </row>
  </sheetData>
  <mergeCells count="69">
    <mergeCell ref="A85:A87"/>
    <mergeCell ref="B85:B87"/>
    <mergeCell ref="C85:C87"/>
    <mergeCell ref="D85:D87"/>
    <mergeCell ref="A76:A77"/>
    <mergeCell ref="B76:B77"/>
    <mergeCell ref="C76:C77"/>
    <mergeCell ref="A78:A79"/>
    <mergeCell ref="B78:B79"/>
    <mergeCell ref="C78:C79"/>
    <mergeCell ref="A80:A81"/>
    <mergeCell ref="D76:D77"/>
    <mergeCell ref="D78:D79"/>
    <mergeCell ref="B80:B81"/>
    <mergeCell ref="C80:C81"/>
    <mergeCell ref="D80:D81"/>
    <mergeCell ref="A82:A83"/>
    <mergeCell ref="B82:B83"/>
    <mergeCell ref="C82:C83"/>
    <mergeCell ref="D82:D83"/>
    <mergeCell ref="D56:D57"/>
    <mergeCell ref="C58:C59"/>
    <mergeCell ref="D58:D59"/>
    <mergeCell ref="A16:D16"/>
    <mergeCell ref="A44:A45"/>
    <mergeCell ref="B44:B45"/>
    <mergeCell ref="A22:A24"/>
    <mergeCell ref="B22:B24"/>
    <mergeCell ref="A25:A29"/>
    <mergeCell ref="B25:B29"/>
    <mergeCell ref="C32:C33"/>
    <mergeCell ref="C22:C24"/>
    <mergeCell ref="C25:C29"/>
    <mergeCell ref="C30:C31"/>
    <mergeCell ref="D22:D24"/>
    <mergeCell ref="A41:A42"/>
    <mergeCell ref="B41:B42"/>
    <mergeCell ref="C36:C37"/>
    <mergeCell ref="C44:C45"/>
    <mergeCell ref="C49:C50"/>
    <mergeCell ref="A58:A59"/>
    <mergeCell ref="B58:B59"/>
    <mergeCell ref="A49:A50"/>
    <mergeCell ref="B49:B50"/>
    <mergeCell ref="A53:A54"/>
    <mergeCell ref="A56:A57"/>
    <mergeCell ref="B56:B57"/>
    <mergeCell ref="B53:B54"/>
    <mergeCell ref="C53:C54"/>
    <mergeCell ref="C56:C57"/>
    <mergeCell ref="D25:D29"/>
    <mergeCell ref="D30:D31"/>
    <mergeCell ref="D32:D33"/>
    <mergeCell ref="C41:C42"/>
    <mergeCell ref="C34:C35"/>
    <mergeCell ref="A30:A31"/>
    <mergeCell ref="B30:B31"/>
    <mergeCell ref="A32:A33"/>
    <mergeCell ref="B32:B33"/>
    <mergeCell ref="A36:A37"/>
    <mergeCell ref="B36:B37"/>
    <mergeCell ref="A34:A35"/>
    <mergeCell ref="B34:B35"/>
    <mergeCell ref="D53:D54"/>
    <mergeCell ref="D44:D45"/>
    <mergeCell ref="D49:D50"/>
    <mergeCell ref="D34:D35"/>
    <mergeCell ref="D41:D42"/>
    <mergeCell ref="D36:D37"/>
  </mergeCells>
  <pageMargins left="0.98425196850393704" right="0.11811023622047245" top="0.39370078740157483" bottom="0.35433070866141736" header="0.31496062992125984" footer="0.31496062992125984"/>
  <pageSetup paperSize="9" scale="80" orientation="portrait" copies="2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F49"/>
  <sheetViews>
    <sheetView tabSelected="1" topLeftCell="A5" workbookViewId="0">
      <selection activeCell="B12" sqref="B12:F12"/>
    </sheetView>
  </sheetViews>
  <sheetFormatPr defaultRowHeight="15"/>
  <cols>
    <col min="1" max="1" width="9.140625" style="94"/>
    <col min="2" max="2" width="7.140625" style="94" customWidth="1"/>
    <col min="3" max="3" width="8.42578125" style="94" customWidth="1"/>
    <col min="4" max="4" width="52.7109375" style="94" customWidth="1"/>
    <col min="5" max="5" width="17.28515625" style="94" customWidth="1"/>
    <col min="6" max="6" width="13" style="94" customWidth="1"/>
    <col min="7" max="16384" width="9.140625" style="94"/>
  </cols>
  <sheetData>
    <row r="1" spans="2:6" hidden="1">
      <c r="F1" s="1" t="s">
        <v>179</v>
      </c>
    </row>
    <row r="2" spans="2:6" hidden="1">
      <c r="F2" s="1" t="s">
        <v>201</v>
      </c>
    </row>
    <row r="3" spans="2:6" hidden="1">
      <c r="F3" s="1" t="s">
        <v>202</v>
      </c>
    </row>
    <row r="4" spans="2:6" hidden="1">
      <c r="F4" s="1" t="s">
        <v>203</v>
      </c>
    </row>
    <row r="5" spans="2:6">
      <c r="F5" s="90"/>
    </row>
    <row r="6" spans="2:6">
      <c r="D6" s="122"/>
      <c r="E6" s="122"/>
      <c r="F6" s="123" t="s">
        <v>179</v>
      </c>
    </row>
    <row r="7" spans="2:6">
      <c r="D7" s="122"/>
      <c r="E7" s="122"/>
      <c r="F7" s="123" t="s">
        <v>300</v>
      </c>
    </row>
    <row r="8" spans="2:6" ht="22.5" customHeight="1">
      <c r="B8" s="1"/>
      <c r="D8" s="203" t="s">
        <v>312</v>
      </c>
      <c r="E8" s="203"/>
      <c r="F8" s="203"/>
    </row>
    <row r="9" spans="2:6" hidden="1">
      <c r="B9" s="1"/>
      <c r="D9" s="5"/>
      <c r="E9" s="5"/>
      <c r="F9" s="10" t="s">
        <v>204</v>
      </c>
    </row>
    <row r="10" spans="2:6" hidden="1">
      <c r="B10" s="1"/>
      <c r="D10" s="5"/>
      <c r="E10" s="5"/>
      <c r="F10" s="10" t="s">
        <v>205</v>
      </c>
    </row>
    <row r="11" spans="2:6" hidden="1">
      <c r="B11" s="1"/>
      <c r="D11" s="5"/>
      <c r="E11" s="5"/>
      <c r="F11" s="10" t="s">
        <v>206</v>
      </c>
    </row>
    <row r="12" spans="2:6" ht="54" customHeight="1">
      <c r="B12" s="186" t="s">
        <v>314</v>
      </c>
      <c r="C12" s="186"/>
      <c r="D12" s="186"/>
      <c r="E12" s="186"/>
      <c r="F12" s="186"/>
    </row>
    <row r="13" spans="2:6" ht="63">
      <c r="B13" s="129"/>
      <c r="C13" s="129" t="s">
        <v>207</v>
      </c>
      <c r="D13" s="130" t="s">
        <v>3</v>
      </c>
      <c r="E13" s="130" t="s">
        <v>301</v>
      </c>
      <c r="F13" s="130" t="s">
        <v>310</v>
      </c>
    </row>
    <row r="14" spans="2:6" ht="19.5" customHeight="1">
      <c r="B14" s="112" t="s">
        <v>208</v>
      </c>
      <c r="C14" s="112" t="s">
        <v>209</v>
      </c>
      <c r="D14" s="97" t="s">
        <v>210</v>
      </c>
      <c r="E14" s="114">
        <f>E15+E16+E17+E20+E21+E19</f>
        <v>4572.9499999999989</v>
      </c>
      <c r="F14" s="114">
        <f>F15+F16+F17+F20+F21+F19</f>
        <v>4390.2223799999992</v>
      </c>
    </row>
    <row r="15" spans="2:6" ht="37.5" customHeight="1">
      <c r="B15" s="112" t="s">
        <v>208</v>
      </c>
      <c r="C15" s="112" t="s">
        <v>211</v>
      </c>
      <c r="D15" s="97" t="s">
        <v>212</v>
      </c>
      <c r="E15" s="114">
        <f>980+52+3</f>
        <v>1035</v>
      </c>
      <c r="F15" s="114">
        <f>'приложение 4 вед '!F22</f>
        <v>927.52</v>
      </c>
    </row>
    <row r="16" spans="2:6" ht="42" customHeight="1">
      <c r="B16" s="112" t="s">
        <v>208</v>
      </c>
      <c r="C16" s="112" t="s">
        <v>213</v>
      </c>
      <c r="D16" s="97" t="s">
        <v>214</v>
      </c>
      <c r="E16" s="114">
        <f>3377.5+0.095</f>
        <v>3377.5949999999998</v>
      </c>
      <c r="F16" s="114">
        <f>'приложение 4 вед '!F33</f>
        <v>3332.3473800000002</v>
      </c>
    </row>
    <row r="17" spans="2:6" ht="21" customHeight="1">
      <c r="B17" s="197" t="s">
        <v>208</v>
      </c>
      <c r="C17" s="197" t="s">
        <v>215</v>
      </c>
      <c r="D17" s="145" t="s">
        <v>101</v>
      </c>
      <c r="E17" s="200">
        <v>117.605</v>
      </c>
      <c r="F17" s="202">
        <f>'приложение 4 вед '!F52</f>
        <v>117.605</v>
      </c>
    </row>
    <row r="18" spans="2:6" ht="19.5" customHeight="1">
      <c r="B18" s="197"/>
      <c r="C18" s="197"/>
      <c r="D18" s="145"/>
      <c r="E18" s="201"/>
      <c r="F18" s="202"/>
    </row>
    <row r="19" spans="2:6" ht="19.5" hidden="1" customHeight="1">
      <c r="B19" s="112" t="s">
        <v>208</v>
      </c>
      <c r="C19" s="112" t="s">
        <v>216</v>
      </c>
      <c r="D19" s="97" t="s">
        <v>217</v>
      </c>
      <c r="E19" s="114">
        <v>0</v>
      </c>
      <c r="F19" s="114">
        <v>0</v>
      </c>
    </row>
    <row r="20" spans="2:6">
      <c r="B20" s="112" t="s">
        <v>208</v>
      </c>
      <c r="C20" s="112">
        <v>11</v>
      </c>
      <c r="D20" s="97" t="s">
        <v>218</v>
      </c>
      <c r="E20" s="114">
        <v>30</v>
      </c>
      <c r="F20" s="114">
        <f>'приложение 4 вед '!F60</f>
        <v>0</v>
      </c>
    </row>
    <row r="21" spans="2:6" ht="18" customHeight="1">
      <c r="B21" s="112" t="s">
        <v>208</v>
      </c>
      <c r="C21" s="112">
        <v>13</v>
      </c>
      <c r="D21" s="97" t="s">
        <v>21</v>
      </c>
      <c r="E21" s="114">
        <v>12.75</v>
      </c>
      <c r="F21" s="114">
        <f>'приложение 4 вед '!F66</f>
        <v>12.75</v>
      </c>
    </row>
    <row r="22" spans="2:6" ht="18" customHeight="1">
      <c r="B22" s="112" t="s">
        <v>211</v>
      </c>
      <c r="C22" s="112" t="s">
        <v>209</v>
      </c>
      <c r="D22" s="97" t="s">
        <v>23</v>
      </c>
      <c r="E22" s="114">
        <f>E23</f>
        <v>104.1</v>
      </c>
      <c r="F22" s="114">
        <f>F23</f>
        <v>104.1</v>
      </c>
    </row>
    <row r="23" spans="2:6" ht="20.25" customHeight="1">
      <c r="B23" s="112" t="s">
        <v>211</v>
      </c>
      <c r="C23" s="112" t="s">
        <v>219</v>
      </c>
      <c r="D23" s="70" t="s">
        <v>24</v>
      </c>
      <c r="E23" s="114">
        <v>104.1</v>
      </c>
      <c r="F23" s="114">
        <f>'приложение 4 вед '!F101</f>
        <v>104.1</v>
      </c>
    </row>
    <row r="24" spans="2:6" ht="16.5" customHeight="1">
      <c r="B24" s="197" t="s">
        <v>219</v>
      </c>
      <c r="C24" s="197" t="s">
        <v>209</v>
      </c>
      <c r="D24" s="145" t="s">
        <v>220</v>
      </c>
      <c r="E24" s="200">
        <f>E26+E28</f>
        <v>240</v>
      </c>
      <c r="F24" s="201">
        <f>F28</f>
        <v>170</v>
      </c>
    </row>
    <row r="25" spans="2:6">
      <c r="B25" s="197"/>
      <c r="C25" s="197"/>
      <c r="D25" s="145"/>
      <c r="E25" s="201"/>
      <c r="F25" s="202"/>
    </row>
    <row r="26" spans="2:6" ht="20.25" hidden="1" customHeight="1">
      <c r="B26" s="197" t="s">
        <v>219</v>
      </c>
      <c r="C26" s="197" t="s">
        <v>221</v>
      </c>
      <c r="D26" s="145" t="s">
        <v>222</v>
      </c>
      <c r="E26" s="200">
        <v>0</v>
      </c>
      <c r="F26" s="202">
        <v>0</v>
      </c>
    </row>
    <row r="27" spans="2:6" hidden="1">
      <c r="B27" s="197"/>
      <c r="C27" s="197"/>
      <c r="D27" s="145"/>
      <c r="E27" s="201"/>
      <c r="F27" s="202"/>
    </row>
    <row r="28" spans="2:6" ht="8.25" customHeight="1">
      <c r="B28" s="197" t="s">
        <v>219</v>
      </c>
      <c r="C28" s="197" t="s">
        <v>223</v>
      </c>
      <c r="D28" s="145" t="s">
        <v>170</v>
      </c>
      <c r="E28" s="200">
        <v>240</v>
      </c>
      <c r="F28" s="202">
        <f>'приложение 4 вед '!F119</f>
        <v>170</v>
      </c>
    </row>
    <row r="29" spans="2:6" ht="18" customHeight="1">
      <c r="B29" s="197"/>
      <c r="C29" s="197"/>
      <c r="D29" s="145"/>
      <c r="E29" s="201"/>
      <c r="F29" s="202"/>
    </row>
    <row r="30" spans="2:6" ht="12" customHeight="1">
      <c r="B30" s="197" t="s">
        <v>213</v>
      </c>
      <c r="C30" s="197" t="s">
        <v>209</v>
      </c>
      <c r="D30" s="198" t="s">
        <v>28</v>
      </c>
      <c r="E30" s="200">
        <f>E32+E33</f>
        <v>2282.232</v>
      </c>
      <c r="F30" s="202">
        <f>F32+F33</f>
        <v>1323.105</v>
      </c>
    </row>
    <row r="31" spans="2:6" ht="9.75" customHeight="1">
      <c r="B31" s="197"/>
      <c r="C31" s="197"/>
      <c r="D31" s="199"/>
      <c r="E31" s="201"/>
      <c r="F31" s="202"/>
    </row>
    <row r="32" spans="2:6" ht="18.75" customHeight="1">
      <c r="B32" s="112" t="s">
        <v>213</v>
      </c>
      <c r="C32" s="112" t="s">
        <v>221</v>
      </c>
      <c r="D32" s="97" t="s">
        <v>29</v>
      </c>
      <c r="E32" s="114">
        <f>2282.232</f>
        <v>2282.232</v>
      </c>
      <c r="F32" s="114">
        <f>'приложение 4 вед '!F135</f>
        <v>1323.105</v>
      </c>
    </row>
    <row r="33" spans="2:6" ht="24" hidden="1" customHeight="1">
      <c r="B33" s="112" t="s">
        <v>213</v>
      </c>
      <c r="C33" s="112" t="s">
        <v>224</v>
      </c>
      <c r="D33" s="97" t="s">
        <v>95</v>
      </c>
      <c r="E33" s="113">
        <v>0</v>
      </c>
      <c r="F33" s="113">
        <v>0</v>
      </c>
    </row>
    <row r="34" spans="2:6" ht="17.25" customHeight="1">
      <c r="B34" s="112" t="s">
        <v>225</v>
      </c>
      <c r="C34" s="112" t="s">
        <v>209</v>
      </c>
      <c r="D34" s="97" t="s">
        <v>31</v>
      </c>
      <c r="E34" s="114">
        <f>E35+E36+E37</f>
        <v>655.41800000000001</v>
      </c>
      <c r="F34" s="114">
        <f>F35+F36+F37</f>
        <v>535.08416999999997</v>
      </c>
    </row>
    <row r="35" spans="2:6" ht="20.25" customHeight="1">
      <c r="B35" s="112" t="s">
        <v>225</v>
      </c>
      <c r="C35" s="112" t="s">
        <v>208</v>
      </c>
      <c r="D35" s="97" t="s">
        <v>32</v>
      </c>
      <c r="E35" s="114">
        <v>20</v>
      </c>
      <c r="F35" s="114">
        <f>'приложение 4 вед '!F157</f>
        <v>19.45233</v>
      </c>
    </row>
    <row r="36" spans="2:6" ht="19.5" customHeight="1">
      <c r="B36" s="112" t="s">
        <v>225</v>
      </c>
      <c r="C36" s="112" t="s">
        <v>211</v>
      </c>
      <c r="D36" s="97" t="s">
        <v>168</v>
      </c>
      <c r="E36" s="114">
        <v>75</v>
      </c>
      <c r="F36" s="114">
        <f>'приложение 4 вед '!F166</f>
        <v>73.236329999999995</v>
      </c>
    </row>
    <row r="37" spans="2:6">
      <c r="B37" s="112" t="s">
        <v>225</v>
      </c>
      <c r="C37" s="112" t="s">
        <v>219</v>
      </c>
      <c r="D37" s="97" t="s">
        <v>34</v>
      </c>
      <c r="E37" s="114">
        <f>417+198.418-55</f>
        <v>560.41800000000001</v>
      </c>
      <c r="F37" s="114">
        <f>'приложение 4 вед '!F175</f>
        <v>442.39550999999994</v>
      </c>
    </row>
    <row r="38" spans="2:6" ht="21" customHeight="1">
      <c r="B38" s="112" t="s">
        <v>226</v>
      </c>
      <c r="C38" s="112" t="s">
        <v>209</v>
      </c>
      <c r="D38" s="97" t="s">
        <v>38</v>
      </c>
      <c r="E38" s="114">
        <f>E39</f>
        <v>1051.67</v>
      </c>
      <c r="F38" s="114">
        <f>F39</f>
        <v>1005.00679</v>
      </c>
    </row>
    <row r="39" spans="2:6" ht="16.5" customHeight="1">
      <c r="B39" s="112" t="s">
        <v>226</v>
      </c>
      <c r="C39" s="112" t="s">
        <v>208</v>
      </c>
      <c r="D39" s="97" t="s">
        <v>39</v>
      </c>
      <c r="E39" s="114">
        <v>1051.67</v>
      </c>
      <c r="F39" s="114">
        <f>'приложение 4 вед '!F195</f>
        <v>1005.00679</v>
      </c>
    </row>
    <row r="40" spans="2:6" ht="19.5" customHeight="1">
      <c r="B40" s="99">
        <v>10</v>
      </c>
      <c r="C40" s="112" t="s">
        <v>209</v>
      </c>
      <c r="D40" s="97" t="s">
        <v>227</v>
      </c>
      <c r="E40" s="114">
        <f>E41</f>
        <v>44</v>
      </c>
      <c r="F40" s="114">
        <f>F41</f>
        <v>20.638999999999999</v>
      </c>
    </row>
    <row r="41" spans="2:6" ht="19.5" customHeight="1">
      <c r="B41" s="99">
        <v>10</v>
      </c>
      <c r="C41" s="112" t="s">
        <v>219</v>
      </c>
      <c r="D41" s="97" t="s">
        <v>137</v>
      </c>
      <c r="E41" s="114">
        <v>44</v>
      </c>
      <c r="F41" s="114">
        <f>'приложение 4 вед '!F237</f>
        <v>20.638999999999999</v>
      </c>
    </row>
    <row r="42" spans="2:6" ht="24" hidden="1" customHeight="1">
      <c r="B42" s="99">
        <v>11</v>
      </c>
      <c r="C42" s="112" t="s">
        <v>209</v>
      </c>
      <c r="D42" s="97" t="s">
        <v>228</v>
      </c>
      <c r="E42" s="114">
        <f>E43</f>
        <v>0</v>
      </c>
      <c r="F42" s="114">
        <f>F43</f>
        <v>0</v>
      </c>
    </row>
    <row r="43" spans="2:6" hidden="1">
      <c r="B43" s="99">
        <v>11</v>
      </c>
      <c r="C43" s="112" t="s">
        <v>211</v>
      </c>
      <c r="D43" s="97" t="s">
        <v>229</v>
      </c>
      <c r="E43" s="114">
        <v>0</v>
      </c>
      <c r="F43" s="114">
        <v>0</v>
      </c>
    </row>
    <row r="44" spans="2:6" ht="28.5" customHeight="1">
      <c r="B44" s="99">
        <v>13</v>
      </c>
      <c r="C44" s="112" t="s">
        <v>209</v>
      </c>
      <c r="D44" s="97" t="s">
        <v>230</v>
      </c>
      <c r="E44" s="114">
        <f>E45</f>
        <v>0.36299999999999999</v>
      </c>
      <c r="F44" s="114">
        <f>F45</f>
        <v>0.36299999999999999</v>
      </c>
    </row>
    <row r="45" spans="2:6" ht="28.5" customHeight="1">
      <c r="B45" s="99">
        <v>13</v>
      </c>
      <c r="C45" s="112" t="s">
        <v>208</v>
      </c>
      <c r="D45" s="97" t="s">
        <v>231</v>
      </c>
      <c r="E45" s="114">
        <v>0.36299999999999999</v>
      </c>
      <c r="F45" s="114">
        <f>'приложение 4 вед '!F252</f>
        <v>0.36299999999999999</v>
      </c>
    </row>
    <row r="46" spans="2:6">
      <c r="B46" s="99"/>
      <c r="C46" s="99"/>
      <c r="D46" s="97" t="s">
        <v>232</v>
      </c>
      <c r="E46" s="114">
        <f>E14+E22+E24+E30+E34+E38+E40+E42+E44</f>
        <v>8950.7329999999984</v>
      </c>
      <c r="F46" s="114">
        <f t="shared" ref="F46" si="0">F14+F22+F24+F30+F34+F38+F40+F42+F44</f>
        <v>7548.52034</v>
      </c>
    </row>
    <row r="47" spans="2:6">
      <c r="B47" s="71"/>
    </row>
    <row r="48" spans="2:6">
      <c r="B48" s="1"/>
    </row>
    <row r="49" spans="2:2">
      <c r="B49" s="1"/>
    </row>
  </sheetData>
  <mergeCells count="27">
    <mergeCell ref="D8:F8"/>
    <mergeCell ref="B12:F12"/>
    <mergeCell ref="B17:B18"/>
    <mergeCell ref="C17:C18"/>
    <mergeCell ref="D17:D18"/>
    <mergeCell ref="E17:E18"/>
    <mergeCell ref="F17:F18"/>
    <mergeCell ref="B24:B25"/>
    <mergeCell ref="C24:C25"/>
    <mergeCell ref="D24:D25"/>
    <mergeCell ref="E24:E25"/>
    <mergeCell ref="F24:F25"/>
    <mergeCell ref="B26:B27"/>
    <mergeCell ref="C26:C27"/>
    <mergeCell ref="D26:D27"/>
    <mergeCell ref="E26:E27"/>
    <mergeCell ref="F26:F27"/>
    <mergeCell ref="B28:B29"/>
    <mergeCell ref="C28:C29"/>
    <mergeCell ref="D28:D29"/>
    <mergeCell ref="E28:E29"/>
    <mergeCell ref="F28:F29"/>
    <mergeCell ref="B30:B31"/>
    <mergeCell ref="C30:C31"/>
    <mergeCell ref="D30:D31"/>
    <mergeCell ref="E30:E31"/>
    <mergeCell ref="F30:F31"/>
  </mergeCells>
  <pageMargins left="0.9055118110236221" right="0.31496062992125984" top="0.35433070866141736" bottom="0.35433070866141736" header="0.31496062992125984" footer="0.31496062992125984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F259"/>
  <sheetViews>
    <sheetView workbookViewId="0">
      <selection activeCell="F19" sqref="F19"/>
    </sheetView>
  </sheetViews>
  <sheetFormatPr defaultRowHeight="15"/>
  <cols>
    <col min="1" max="1" width="5.5703125" customWidth="1"/>
    <col min="2" max="2" width="12.28515625" customWidth="1"/>
    <col min="3" max="3" width="6.85546875" customWidth="1"/>
    <col min="4" max="4" width="37.7109375" customWidth="1"/>
    <col min="5" max="5" width="14.140625" customWidth="1"/>
    <col min="6" max="6" width="15.85546875" customWidth="1"/>
  </cols>
  <sheetData>
    <row r="1" spans="1:6">
      <c r="F1" s="72" t="s">
        <v>193</v>
      </c>
    </row>
    <row r="2" spans="1:6" ht="13.5" customHeight="1">
      <c r="F2" s="1" t="s">
        <v>200</v>
      </c>
    </row>
    <row r="3" spans="1:6" ht="11.25" customHeight="1">
      <c r="F3" s="1" t="s">
        <v>300</v>
      </c>
    </row>
    <row r="4" spans="1:6" ht="11.25" customHeight="1">
      <c r="F4" s="73" t="s">
        <v>313</v>
      </c>
    </row>
    <row r="5" spans="1:6" ht="12" customHeight="1"/>
    <row r="6" spans="1:6" ht="12.75" hidden="1" customHeight="1"/>
    <row r="7" spans="1:6" hidden="1"/>
    <row r="8" spans="1:6" hidden="1"/>
    <row r="9" spans="1:6" ht="9" hidden="1" customHeight="1">
      <c r="A9" s="1"/>
      <c r="B9" s="1"/>
      <c r="C9" s="1"/>
      <c r="D9" s="1"/>
      <c r="E9" s="1"/>
      <c r="F9" s="1"/>
    </row>
    <row r="10" spans="1:6" ht="13.5" hidden="1" customHeight="1">
      <c r="A10" s="1"/>
      <c r="B10" s="1"/>
      <c r="C10" s="1"/>
      <c r="D10" s="1"/>
      <c r="E10" s="1"/>
      <c r="F10" s="1"/>
    </row>
    <row r="11" spans="1:6" ht="12.75" hidden="1" customHeight="1">
      <c r="A11" s="1"/>
      <c r="B11" s="1"/>
      <c r="C11" s="1"/>
      <c r="D11" s="1"/>
      <c r="E11" s="1"/>
      <c r="F11" s="1"/>
    </row>
    <row r="12" spans="1:6" ht="13.5" hidden="1" customHeight="1">
      <c r="A12" s="1"/>
      <c r="B12" s="1"/>
      <c r="C12" s="1"/>
      <c r="D12" s="1"/>
      <c r="E12" s="1"/>
      <c r="F12" s="1"/>
    </row>
    <row r="13" spans="1:6" ht="12" hidden="1" customHeight="1">
      <c r="A13" s="1"/>
      <c r="B13" s="1"/>
      <c r="C13" s="1"/>
      <c r="D13" s="1"/>
      <c r="E13" s="1"/>
      <c r="F13" s="1"/>
    </row>
    <row r="14" spans="1:6" ht="10.5" hidden="1" customHeight="1">
      <c r="A14" s="1"/>
      <c r="B14" s="1"/>
      <c r="C14" s="1"/>
      <c r="D14" s="1"/>
      <c r="E14" s="5"/>
      <c r="F14" s="5"/>
    </row>
    <row r="15" spans="1:6" ht="12" hidden="1" customHeight="1">
      <c r="A15" s="1"/>
      <c r="B15" s="1"/>
      <c r="C15" s="1"/>
      <c r="D15" s="1"/>
      <c r="E15" s="5"/>
      <c r="F15" s="5"/>
    </row>
    <row r="16" spans="1:6" ht="10.5" hidden="1" customHeight="1">
      <c r="A16" s="1"/>
      <c r="B16" s="1"/>
      <c r="C16" s="1"/>
      <c r="D16" s="1"/>
      <c r="E16" s="5"/>
      <c r="F16" s="5"/>
    </row>
    <row r="17" spans="1:6" ht="15.75">
      <c r="A17" s="2"/>
    </row>
    <row r="18" spans="1:6" ht="57.75" customHeight="1">
      <c r="A18" s="186" t="s">
        <v>302</v>
      </c>
      <c r="B18" s="186"/>
      <c r="C18" s="186"/>
      <c r="D18" s="186"/>
      <c r="E18" s="186"/>
      <c r="F18" s="186"/>
    </row>
    <row r="19" spans="1:6" ht="47.25" customHeight="1">
      <c r="A19" s="130" t="s">
        <v>0</v>
      </c>
      <c r="B19" s="130" t="s">
        <v>1</v>
      </c>
      <c r="C19" s="130" t="s">
        <v>2</v>
      </c>
      <c r="D19" s="130" t="s">
        <v>3</v>
      </c>
      <c r="E19" s="130" t="s">
        <v>301</v>
      </c>
      <c r="F19" s="130" t="s">
        <v>310</v>
      </c>
    </row>
    <row r="20" spans="1:6" ht="22.5" customHeight="1">
      <c r="A20" s="35"/>
      <c r="B20" s="35"/>
      <c r="C20" s="35"/>
      <c r="D20" s="39" t="s">
        <v>183</v>
      </c>
      <c r="E20" s="42">
        <f>E253</f>
        <v>8950.7329999999984</v>
      </c>
      <c r="F20" s="42">
        <f>F253</f>
        <v>7548.52034</v>
      </c>
    </row>
    <row r="21" spans="1:6">
      <c r="A21" s="38" t="s">
        <v>44</v>
      </c>
      <c r="B21" s="11"/>
      <c r="C21" s="11"/>
      <c r="D21" s="35" t="s">
        <v>4</v>
      </c>
      <c r="E21" s="36">
        <f>E22+E33+E52+E60+E66</f>
        <v>4572.9499999999989</v>
      </c>
      <c r="F21" s="36">
        <f>F22+F33+F52+F60+F66</f>
        <v>4390.2223799999992</v>
      </c>
    </row>
    <row r="22" spans="1:6" ht="40.5" customHeight="1">
      <c r="A22" s="38" t="s">
        <v>45</v>
      </c>
      <c r="B22" s="39"/>
      <c r="C22" s="11"/>
      <c r="D22" s="35" t="s">
        <v>109</v>
      </c>
      <c r="E22" s="36">
        <f>E23</f>
        <v>1035</v>
      </c>
      <c r="F22" s="36">
        <f t="shared" ref="E22:F25" si="0">F23</f>
        <v>927.52</v>
      </c>
    </row>
    <row r="23" spans="1:6" ht="26.25" customHeight="1">
      <c r="A23" s="38" t="s">
        <v>45</v>
      </c>
      <c r="B23" s="39">
        <v>9900000000</v>
      </c>
      <c r="C23" s="11"/>
      <c r="D23" s="35" t="s">
        <v>146</v>
      </c>
      <c r="E23" s="36">
        <f t="shared" si="0"/>
        <v>1035</v>
      </c>
      <c r="F23" s="36">
        <f t="shared" si="0"/>
        <v>927.52</v>
      </c>
    </row>
    <row r="24" spans="1:6" ht="40.5" customHeight="1">
      <c r="A24" s="38" t="s">
        <v>45</v>
      </c>
      <c r="B24" s="39">
        <v>9990000000</v>
      </c>
      <c r="C24" s="11"/>
      <c r="D24" s="35" t="s">
        <v>92</v>
      </c>
      <c r="E24" s="36">
        <f t="shared" si="0"/>
        <v>1035</v>
      </c>
      <c r="F24" s="36">
        <f>F25</f>
        <v>927.52</v>
      </c>
    </row>
    <row r="25" spans="1:6">
      <c r="A25" s="38" t="s">
        <v>45</v>
      </c>
      <c r="B25" s="39">
        <v>9990040010</v>
      </c>
      <c r="C25" s="11"/>
      <c r="D25" s="35" t="s">
        <v>5</v>
      </c>
      <c r="E25" s="36">
        <f t="shared" si="0"/>
        <v>1035</v>
      </c>
      <c r="F25" s="36">
        <f t="shared" si="0"/>
        <v>927.52</v>
      </c>
    </row>
    <row r="26" spans="1:6" ht="32.25" customHeight="1">
      <c r="A26" s="210" t="s">
        <v>45</v>
      </c>
      <c r="B26" s="205">
        <v>9990040010</v>
      </c>
      <c r="C26" s="205">
        <v>100</v>
      </c>
      <c r="D26" s="145" t="s">
        <v>162</v>
      </c>
      <c r="E26" s="202">
        <f>E29</f>
        <v>1035</v>
      </c>
      <c r="F26" s="202">
        <f>F29</f>
        <v>927.52</v>
      </c>
    </row>
    <row r="27" spans="1:6" ht="16.5" customHeight="1">
      <c r="A27" s="210"/>
      <c r="B27" s="205"/>
      <c r="C27" s="205"/>
      <c r="D27" s="145"/>
      <c r="E27" s="202"/>
      <c r="F27" s="202"/>
    </row>
    <row r="28" spans="1:6" ht="27.75" customHeight="1">
      <c r="A28" s="210"/>
      <c r="B28" s="205"/>
      <c r="C28" s="205"/>
      <c r="D28" s="145"/>
      <c r="E28" s="202"/>
      <c r="F28" s="202"/>
    </row>
    <row r="29" spans="1:6" ht="30.75" customHeight="1">
      <c r="A29" s="38" t="s">
        <v>45</v>
      </c>
      <c r="B29" s="39">
        <v>9990040010</v>
      </c>
      <c r="C29" s="39">
        <v>120</v>
      </c>
      <c r="D29" s="35" t="s">
        <v>6</v>
      </c>
      <c r="E29" s="36">
        <f>E30+E31</f>
        <v>1035</v>
      </c>
      <c r="F29" s="36">
        <f>F30+F31</f>
        <v>927.52</v>
      </c>
    </row>
    <row r="30" spans="1:6" ht="25.5">
      <c r="A30" s="38" t="s">
        <v>45</v>
      </c>
      <c r="B30" s="39">
        <v>9990040010</v>
      </c>
      <c r="C30" s="39">
        <v>121</v>
      </c>
      <c r="D30" s="35" t="s">
        <v>7</v>
      </c>
      <c r="E30" s="36">
        <v>794</v>
      </c>
      <c r="F30" s="37">
        <v>712.28200000000004</v>
      </c>
    </row>
    <row r="31" spans="1:6" ht="40.5" customHeight="1">
      <c r="A31" s="210" t="s">
        <v>45</v>
      </c>
      <c r="B31" s="205">
        <v>9990040010</v>
      </c>
      <c r="C31" s="205">
        <v>129</v>
      </c>
      <c r="D31" s="145" t="s">
        <v>8</v>
      </c>
      <c r="E31" s="202">
        <v>241</v>
      </c>
      <c r="F31" s="217">
        <v>215.238</v>
      </c>
    </row>
    <row r="32" spans="1:6" ht="20.25" customHeight="1">
      <c r="A32" s="210"/>
      <c r="B32" s="205"/>
      <c r="C32" s="205"/>
      <c r="D32" s="145"/>
      <c r="E32" s="202"/>
      <c r="F32" s="217"/>
    </row>
    <row r="33" spans="1:6" ht="63.75">
      <c r="A33" s="38" t="s">
        <v>46</v>
      </c>
      <c r="B33" s="39"/>
      <c r="C33" s="39"/>
      <c r="D33" s="35" t="s">
        <v>110</v>
      </c>
      <c r="E33" s="36">
        <f t="shared" ref="E33:F35" si="1">E34</f>
        <v>3377.5949999999998</v>
      </c>
      <c r="F33" s="36">
        <f t="shared" si="1"/>
        <v>3332.3473800000002</v>
      </c>
    </row>
    <row r="34" spans="1:6" ht="25.5">
      <c r="A34" s="38" t="s">
        <v>46</v>
      </c>
      <c r="B34" s="39">
        <v>9900000000</v>
      </c>
      <c r="C34" s="39"/>
      <c r="D34" s="35" t="s">
        <v>146</v>
      </c>
      <c r="E34" s="36">
        <f t="shared" si="1"/>
        <v>3377.5949999999998</v>
      </c>
      <c r="F34" s="36">
        <f t="shared" si="1"/>
        <v>3332.3473800000002</v>
      </c>
    </row>
    <row r="35" spans="1:6" ht="38.25">
      <c r="A35" s="38" t="s">
        <v>46</v>
      </c>
      <c r="B35" s="39">
        <v>9990000000</v>
      </c>
      <c r="C35" s="39"/>
      <c r="D35" s="35" t="s">
        <v>92</v>
      </c>
      <c r="E35" s="36">
        <f t="shared" si="1"/>
        <v>3377.5949999999998</v>
      </c>
      <c r="F35" s="36">
        <f t="shared" si="1"/>
        <v>3332.3473800000002</v>
      </c>
    </row>
    <row r="36" spans="1:6" ht="38.25">
      <c r="A36" s="38" t="s">
        <v>46</v>
      </c>
      <c r="B36" s="39">
        <v>9990040030</v>
      </c>
      <c r="C36" s="39"/>
      <c r="D36" s="35" t="s">
        <v>9</v>
      </c>
      <c r="E36" s="36">
        <f>E37+E43+E49</f>
        <v>3377.5949999999998</v>
      </c>
      <c r="F36" s="36">
        <f t="shared" ref="F36" si="2">F37+F43+F49</f>
        <v>3332.3473800000002</v>
      </c>
    </row>
    <row r="37" spans="1:6" ht="76.5">
      <c r="A37" s="38" t="s">
        <v>46</v>
      </c>
      <c r="B37" s="39">
        <v>9990040030</v>
      </c>
      <c r="C37" s="39">
        <v>100</v>
      </c>
      <c r="D37" s="35" t="s">
        <v>162</v>
      </c>
      <c r="E37" s="36">
        <f>E38</f>
        <v>2544</v>
      </c>
      <c r="F37" s="36">
        <f t="shared" ref="F37" si="3">F38</f>
        <v>2519.5706700000001</v>
      </c>
    </row>
    <row r="38" spans="1:6" ht="25.5">
      <c r="A38" s="38" t="s">
        <v>46</v>
      </c>
      <c r="B38" s="39">
        <v>9990040030</v>
      </c>
      <c r="C38" s="39">
        <v>120</v>
      </c>
      <c r="D38" s="35" t="s">
        <v>158</v>
      </c>
      <c r="E38" s="36">
        <f>E39+E40+E41</f>
        <v>2544</v>
      </c>
      <c r="F38" s="36">
        <f>F39+F40+F41</f>
        <v>2519.5706700000001</v>
      </c>
    </row>
    <row r="39" spans="1:6" ht="25.5">
      <c r="A39" s="38" t="s">
        <v>46</v>
      </c>
      <c r="B39" s="39">
        <v>9990040030</v>
      </c>
      <c r="C39" s="39">
        <v>121</v>
      </c>
      <c r="D39" s="35" t="s">
        <v>10</v>
      </c>
      <c r="E39" s="36">
        <v>1955</v>
      </c>
      <c r="F39" s="36">
        <v>1936.0831000000001</v>
      </c>
    </row>
    <row r="40" spans="1:6" ht="38.25" hidden="1" customHeight="1">
      <c r="A40" s="38" t="s">
        <v>46</v>
      </c>
      <c r="B40" s="39">
        <v>9990040030</v>
      </c>
      <c r="C40" s="39">
        <v>122</v>
      </c>
      <c r="D40" s="35" t="s">
        <v>108</v>
      </c>
      <c r="E40" s="36">
        <v>0</v>
      </c>
      <c r="F40" s="36">
        <v>0</v>
      </c>
    </row>
    <row r="41" spans="1:6" ht="37.5" customHeight="1">
      <c r="A41" s="210" t="s">
        <v>46</v>
      </c>
      <c r="B41" s="205">
        <v>9990040030</v>
      </c>
      <c r="C41" s="205">
        <v>129</v>
      </c>
      <c r="D41" s="145" t="s">
        <v>8</v>
      </c>
      <c r="E41" s="202">
        <v>589</v>
      </c>
      <c r="F41" s="202">
        <v>583.48757000000001</v>
      </c>
    </row>
    <row r="42" spans="1:6" ht="15" customHeight="1">
      <c r="A42" s="210"/>
      <c r="B42" s="205"/>
      <c r="C42" s="205"/>
      <c r="D42" s="145"/>
      <c r="E42" s="202"/>
      <c r="F42" s="202"/>
    </row>
    <row r="43" spans="1:6" ht="12.75" hidden="1" customHeight="1">
      <c r="A43" s="210" t="s">
        <v>46</v>
      </c>
      <c r="B43" s="205">
        <v>9990040030</v>
      </c>
      <c r="C43" s="205">
        <v>200</v>
      </c>
      <c r="D43" s="145" t="s">
        <v>111</v>
      </c>
      <c r="E43" s="202">
        <f>E45</f>
        <v>833.59499999999991</v>
      </c>
      <c r="F43" s="202">
        <f>F45</f>
        <v>812.77670999999998</v>
      </c>
    </row>
    <row r="44" spans="1:6" ht="39" customHeight="1">
      <c r="A44" s="210"/>
      <c r="B44" s="205"/>
      <c r="C44" s="205"/>
      <c r="D44" s="145"/>
      <c r="E44" s="202"/>
      <c r="F44" s="202"/>
    </row>
    <row r="45" spans="1:6" ht="21" customHeight="1">
      <c r="A45" s="210" t="s">
        <v>46</v>
      </c>
      <c r="B45" s="205">
        <v>9990040030</v>
      </c>
      <c r="C45" s="205">
        <v>240</v>
      </c>
      <c r="D45" s="145" t="s">
        <v>11</v>
      </c>
      <c r="E45" s="202">
        <f>E47+E48</f>
        <v>833.59499999999991</v>
      </c>
      <c r="F45" s="202">
        <f>F47+F48</f>
        <v>812.77670999999998</v>
      </c>
    </row>
    <row r="46" spans="1:6" ht="18.75" customHeight="1">
      <c r="A46" s="210"/>
      <c r="B46" s="205"/>
      <c r="C46" s="205"/>
      <c r="D46" s="145"/>
      <c r="E46" s="202"/>
      <c r="F46" s="202"/>
    </row>
    <row r="47" spans="1:6">
      <c r="A47" s="38" t="s">
        <v>46</v>
      </c>
      <c r="B47" s="39">
        <v>9990040030</v>
      </c>
      <c r="C47" s="39">
        <v>244</v>
      </c>
      <c r="D47" s="35" t="s">
        <v>12</v>
      </c>
      <c r="E47" s="36">
        <v>788.3</v>
      </c>
      <c r="F47" s="36">
        <v>777.95371</v>
      </c>
    </row>
    <row r="48" spans="1:6">
      <c r="A48" s="38" t="s">
        <v>46</v>
      </c>
      <c r="B48" s="39">
        <v>9990040030</v>
      </c>
      <c r="C48" s="39">
        <v>247</v>
      </c>
      <c r="D48" s="35" t="s">
        <v>171</v>
      </c>
      <c r="E48" s="36">
        <v>45.295000000000002</v>
      </c>
      <c r="F48" s="36">
        <v>34.823</v>
      </c>
    </row>
    <row r="49" spans="1:6" hidden="1">
      <c r="A49" s="38" t="s">
        <v>46</v>
      </c>
      <c r="B49" s="39">
        <v>9990040030</v>
      </c>
      <c r="C49" s="39">
        <v>800</v>
      </c>
      <c r="D49" s="12" t="s">
        <v>13</v>
      </c>
      <c r="E49" s="36"/>
      <c r="F49" s="36">
        <f t="shared" ref="F49:F50" si="4">F50</f>
        <v>0</v>
      </c>
    </row>
    <row r="50" spans="1:6" hidden="1">
      <c r="A50" s="38" t="s">
        <v>46</v>
      </c>
      <c r="B50" s="39">
        <v>9990040030</v>
      </c>
      <c r="C50" s="39">
        <v>850</v>
      </c>
      <c r="D50" s="12" t="s">
        <v>14</v>
      </c>
      <c r="E50" s="36"/>
      <c r="F50" s="36">
        <f t="shared" si="4"/>
        <v>0</v>
      </c>
    </row>
    <row r="51" spans="1:6" hidden="1">
      <c r="A51" s="38" t="s">
        <v>46</v>
      </c>
      <c r="B51" s="39">
        <v>9990040030</v>
      </c>
      <c r="C51" s="39">
        <v>853</v>
      </c>
      <c r="D51" s="35" t="s">
        <v>15</v>
      </c>
      <c r="E51" s="36"/>
      <c r="F51" s="36">
        <v>0</v>
      </c>
    </row>
    <row r="52" spans="1:6" ht="51">
      <c r="A52" s="38" t="s">
        <v>47</v>
      </c>
      <c r="B52" s="39"/>
      <c r="C52" s="39"/>
      <c r="D52" s="35" t="s">
        <v>101</v>
      </c>
      <c r="E52" s="36">
        <f>E53</f>
        <v>117.605</v>
      </c>
      <c r="F52" s="36">
        <f t="shared" ref="F52:F53" si="5">F53</f>
        <v>117.605</v>
      </c>
    </row>
    <row r="53" spans="1:6" ht="25.5">
      <c r="A53" s="38" t="s">
        <v>47</v>
      </c>
      <c r="B53" s="39">
        <v>9900000000</v>
      </c>
      <c r="C53" s="39"/>
      <c r="D53" s="35" t="s">
        <v>146</v>
      </c>
      <c r="E53" s="36">
        <f>E54</f>
        <v>117.605</v>
      </c>
      <c r="F53" s="36">
        <f t="shared" si="5"/>
        <v>117.605</v>
      </c>
    </row>
    <row r="54" spans="1:6" ht="39.75" customHeight="1">
      <c r="A54" s="210" t="s">
        <v>47</v>
      </c>
      <c r="B54" s="205">
        <v>994000000</v>
      </c>
      <c r="C54" s="145"/>
      <c r="D54" s="145" t="s">
        <v>147</v>
      </c>
      <c r="E54" s="202">
        <f>E56</f>
        <v>117.605</v>
      </c>
      <c r="F54" s="202">
        <f>F56</f>
        <v>117.605</v>
      </c>
    </row>
    <row r="55" spans="1:6" ht="0.75" customHeight="1">
      <c r="A55" s="210"/>
      <c r="B55" s="205"/>
      <c r="C55" s="145"/>
      <c r="D55" s="145"/>
      <c r="E55" s="202"/>
      <c r="F55" s="202"/>
    </row>
    <row r="56" spans="1:6" ht="65.25" customHeight="1">
      <c r="A56" s="210" t="s">
        <v>47</v>
      </c>
      <c r="B56" s="205">
        <v>9940040650</v>
      </c>
      <c r="C56" s="205"/>
      <c r="D56" s="206" t="s">
        <v>116</v>
      </c>
      <c r="E56" s="202">
        <f>E58</f>
        <v>117.605</v>
      </c>
      <c r="F56" s="202">
        <f>F58</f>
        <v>117.605</v>
      </c>
    </row>
    <row r="57" spans="1:6" ht="1.5" customHeight="1">
      <c r="A57" s="210"/>
      <c r="B57" s="205"/>
      <c r="C57" s="205"/>
      <c r="D57" s="206"/>
      <c r="E57" s="202"/>
      <c r="F57" s="202"/>
    </row>
    <row r="58" spans="1:6">
      <c r="A58" s="38" t="s">
        <v>47</v>
      </c>
      <c r="B58" s="39">
        <v>9940040650</v>
      </c>
      <c r="C58" s="39">
        <v>500</v>
      </c>
      <c r="D58" s="35" t="s">
        <v>16</v>
      </c>
      <c r="E58" s="36">
        <f>E59</f>
        <v>117.605</v>
      </c>
      <c r="F58" s="36">
        <f>F59</f>
        <v>117.605</v>
      </c>
    </row>
    <row r="59" spans="1:6">
      <c r="A59" s="38" t="s">
        <v>47</v>
      </c>
      <c r="B59" s="39">
        <v>9940040650</v>
      </c>
      <c r="C59" s="39">
        <v>540</v>
      </c>
      <c r="D59" s="35" t="s">
        <v>17</v>
      </c>
      <c r="E59" s="36">
        <v>117.605</v>
      </c>
      <c r="F59" s="36">
        <v>117.605</v>
      </c>
    </row>
    <row r="60" spans="1:6">
      <c r="A60" s="38" t="s">
        <v>48</v>
      </c>
      <c r="B60" s="39"/>
      <c r="C60" s="39"/>
      <c r="D60" s="35" t="s">
        <v>18</v>
      </c>
      <c r="E60" s="36">
        <f t="shared" ref="E60:F64" si="6">E61</f>
        <v>30</v>
      </c>
      <c r="F60" s="36">
        <f t="shared" si="6"/>
        <v>0</v>
      </c>
    </row>
    <row r="61" spans="1:6" ht="25.5">
      <c r="A61" s="38" t="s">
        <v>48</v>
      </c>
      <c r="B61" s="39">
        <v>9900000000</v>
      </c>
      <c r="C61" s="39"/>
      <c r="D61" s="35" t="s">
        <v>146</v>
      </c>
      <c r="E61" s="36">
        <f t="shared" si="6"/>
        <v>30</v>
      </c>
      <c r="F61" s="36">
        <f t="shared" si="6"/>
        <v>0</v>
      </c>
    </row>
    <row r="62" spans="1:6">
      <c r="A62" s="38" t="s">
        <v>48</v>
      </c>
      <c r="B62" s="39">
        <v>9920000000</v>
      </c>
      <c r="C62" s="39"/>
      <c r="D62" s="35" t="s">
        <v>93</v>
      </c>
      <c r="E62" s="36">
        <f t="shared" si="6"/>
        <v>30</v>
      </c>
      <c r="F62" s="36">
        <f t="shared" si="6"/>
        <v>0</v>
      </c>
    </row>
    <row r="63" spans="1:6" ht="25.5">
      <c r="A63" s="38" t="s">
        <v>48</v>
      </c>
      <c r="B63" s="39">
        <v>9920040060</v>
      </c>
      <c r="C63" s="39"/>
      <c r="D63" s="35" t="s">
        <v>19</v>
      </c>
      <c r="E63" s="36">
        <f t="shared" si="6"/>
        <v>30</v>
      </c>
      <c r="F63" s="36">
        <f t="shared" si="6"/>
        <v>0</v>
      </c>
    </row>
    <row r="64" spans="1:6">
      <c r="A64" s="38" t="s">
        <v>48</v>
      </c>
      <c r="B64" s="39">
        <v>9920040060</v>
      </c>
      <c r="C64" s="39">
        <v>800</v>
      </c>
      <c r="D64" s="35" t="s">
        <v>13</v>
      </c>
      <c r="E64" s="36">
        <f t="shared" si="6"/>
        <v>30</v>
      </c>
      <c r="F64" s="36">
        <f t="shared" si="6"/>
        <v>0</v>
      </c>
    </row>
    <row r="65" spans="1:6">
      <c r="A65" s="38" t="s">
        <v>48</v>
      </c>
      <c r="B65" s="39">
        <v>9920040060</v>
      </c>
      <c r="C65" s="39">
        <v>870</v>
      </c>
      <c r="D65" s="35" t="s">
        <v>20</v>
      </c>
      <c r="E65" s="36">
        <v>30</v>
      </c>
      <c r="F65" s="36">
        <v>0</v>
      </c>
    </row>
    <row r="66" spans="1:6">
      <c r="A66" s="38" t="s">
        <v>49</v>
      </c>
      <c r="B66" s="39"/>
      <c r="C66" s="39"/>
      <c r="D66" s="35" t="s">
        <v>21</v>
      </c>
      <c r="E66" s="36">
        <f>E67</f>
        <v>12.75</v>
      </c>
      <c r="F66" s="36">
        <f>F67</f>
        <v>12.75</v>
      </c>
    </row>
    <row r="67" spans="1:6" ht="25.5">
      <c r="A67" s="38" t="s">
        <v>49</v>
      </c>
      <c r="B67" s="39">
        <v>9900000000</v>
      </c>
      <c r="C67" s="39"/>
      <c r="D67" s="35" t="s">
        <v>146</v>
      </c>
      <c r="E67" s="36">
        <f>E68+E73+E92</f>
        <v>12.75</v>
      </c>
      <c r="F67" s="36">
        <f>F68+F73+F92</f>
        <v>12.75</v>
      </c>
    </row>
    <row r="68" spans="1:6" ht="15" hidden="1" customHeight="1">
      <c r="A68" s="38" t="s">
        <v>49</v>
      </c>
      <c r="B68" s="39"/>
      <c r="C68" s="39"/>
      <c r="D68" s="35"/>
      <c r="E68" s="36">
        <f t="shared" ref="E68:F71" si="7">E69</f>
        <v>0</v>
      </c>
      <c r="F68" s="36">
        <f t="shared" si="7"/>
        <v>0</v>
      </c>
    </row>
    <row r="69" spans="1:6" ht="15" hidden="1" customHeight="1">
      <c r="A69" s="38" t="s">
        <v>49</v>
      </c>
      <c r="B69" s="39"/>
      <c r="C69" s="39"/>
      <c r="D69" s="35"/>
      <c r="E69" s="36">
        <f t="shared" si="7"/>
        <v>0</v>
      </c>
      <c r="F69" s="36">
        <f t="shared" si="7"/>
        <v>0</v>
      </c>
    </row>
    <row r="70" spans="1:6" ht="40.5" hidden="1" customHeight="1">
      <c r="A70" s="38" t="s">
        <v>49</v>
      </c>
      <c r="B70" s="39"/>
      <c r="C70" s="39">
        <v>200</v>
      </c>
      <c r="D70" s="35"/>
      <c r="E70" s="36">
        <f t="shared" si="7"/>
        <v>0</v>
      </c>
      <c r="F70" s="36">
        <f t="shared" si="7"/>
        <v>0</v>
      </c>
    </row>
    <row r="71" spans="1:6" ht="40.5" hidden="1" customHeight="1">
      <c r="A71" s="38" t="s">
        <v>49</v>
      </c>
      <c r="B71" s="39"/>
      <c r="C71" s="39">
        <v>240</v>
      </c>
      <c r="D71" s="35"/>
      <c r="E71" s="36">
        <f t="shared" si="7"/>
        <v>0</v>
      </c>
      <c r="F71" s="36">
        <f t="shared" si="7"/>
        <v>0</v>
      </c>
    </row>
    <row r="72" spans="1:6" ht="22.5" hidden="1" customHeight="1">
      <c r="A72" s="38" t="s">
        <v>49</v>
      </c>
      <c r="B72" s="39"/>
      <c r="C72" s="39">
        <v>244</v>
      </c>
      <c r="D72" s="35"/>
      <c r="E72" s="36">
        <v>0</v>
      </c>
      <c r="F72" s="36">
        <v>0</v>
      </c>
    </row>
    <row r="73" spans="1:6" ht="38.25" customHeight="1">
      <c r="A73" s="38" t="s">
        <v>49</v>
      </c>
      <c r="B73" s="39">
        <v>9940000000</v>
      </c>
      <c r="C73" s="39"/>
      <c r="D73" s="35" t="s">
        <v>147</v>
      </c>
      <c r="E73" s="36">
        <f>E74+E83</f>
        <v>12.6</v>
      </c>
      <c r="F73" s="36">
        <f>F83</f>
        <v>12.6</v>
      </c>
    </row>
    <row r="74" spans="1:6" ht="45" hidden="1" customHeight="1">
      <c r="A74" s="210" t="s">
        <v>49</v>
      </c>
      <c r="B74" s="205">
        <v>9940040080</v>
      </c>
      <c r="C74" s="205"/>
      <c r="D74" s="145" t="s">
        <v>107</v>
      </c>
      <c r="E74" s="202">
        <f>E76+E80</f>
        <v>0</v>
      </c>
      <c r="F74" s="202">
        <f>F76+F80</f>
        <v>0</v>
      </c>
    </row>
    <row r="75" spans="1:6" ht="9.75" hidden="1" customHeight="1">
      <c r="A75" s="210"/>
      <c r="B75" s="205"/>
      <c r="C75" s="205"/>
      <c r="D75" s="145"/>
      <c r="E75" s="202"/>
      <c r="F75" s="202"/>
    </row>
    <row r="76" spans="1:6" ht="24" hidden="1" customHeight="1">
      <c r="A76" s="210" t="s">
        <v>49</v>
      </c>
      <c r="B76" s="205">
        <v>9940040080</v>
      </c>
      <c r="C76" s="205">
        <v>200</v>
      </c>
      <c r="D76" s="145" t="s">
        <v>111</v>
      </c>
      <c r="E76" s="202">
        <f>E78</f>
        <v>0</v>
      </c>
      <c r="F76" s="202">
        <f>F78</f>
        <v>0</v>
      </c>
    </row>
    <row r="77" spans="1:6" ht="15" hidden="1" customHeight="1">
      <c r="A77" s="210"/>
      <c r="B77" s="205"/>
      <c r="C77" s="205"/>
      <c r="D77" s="145"/>
      <c r="E77" s="202"/>
      <c r="F77" s="202"/>
    </row>
    <row r="78" spans="1:6" ht="43.5" hidden="1" customHeight="1">
      <c r="A78" s="13" t="s">
        <v>49</v>
      </c>
      <c r="B78" s="39">
        <v>9940040080</v>
      </c>
      <c r="C78" s="39">
        <v>240</v>
      </c>
      <c r="D78" s="35" t="s">
        <v>11</v>
      </c>
      <c r="E78" s="36">
        <f>E79</f>
        <v>0</v>
      </c>
      <c r="F78" s="36">
        <f>F79</f>
        <v>0</v>
      </c>
    </row>
    <row r="79" spans="1:6" ht="19.5" hidden="1" customHeight="1">
      <c r="A79" s="38" t="s">
        <v>49</v>
      </c>
      <c r="B79" s="39">
        <v>9940040080</v>
      </c>
      <c r="C79" s="39">
        <v>244</v>
      </c>
      <c r="D79" s="35" t="s">
        <v>12</v>
      </c>
      <c r="E79" s="36"/>
      <c r="F79" s="36"/>
    </row>
    <row r="80" spans="1:6" ht="25.5" hidden="1" customHeight="1">
      <c r="A80" s="38" t="s">
        <v>49</v>
      </c>
      <c r="B80" s="39">
        <v>9940040080</v>
      </c>
      <c r="C80" s="39">
        <v>800</v>
      </c>
      <c r="D80" s="12" t="s">
        <v>13</v>
      </c>
      <c r="E80" s="36">
        <f>E81</f>
        <v>0</v>
      </c>
      <c r="F80" s="36">
        <f t="shared" ref="F80:F81" si="8">F81</f>
        <v>0</v>
      </c>
    </row>
    <row r="81" spans="1:6" ht="21.75" hidden="1" customHeight="1">
      <c r="A81" s="38" t="s">
        <v>49</v>
      </c>
      <c r="B81" s="39">
        <v>9940040080</v>
      </c>
      <c r="C81" s="39">
        <v>850</v>
      </c>
      <c r="D81" s="12" t="s">
        <v>14</v>
      </c>
      <c r="E81" s="36">
        <f>E82</f>
        <v>0</v>
      </c>
      <c r="F81" s="36">
        <f t="shared" si="8"/>
        <v>0</v>
      </c>
    </row>
    <row r="82" spans="1:6" ht="19.5" hidden="1" customHeight="1">
      <c r="A82" s="38" t="s">
        <v>49</v>
      </c>
      <c r="B82" s="39">
        <v>9940040080</v>
      </c>
      <c r="C82" s="39">
        <v>852</v>
      </c>
      <c r="D82" s="35" t="s">
        <v>184</v>
      </c>
      <c r="E82" s="36"/>
      <c r="F82" s="36"/>
    </row>
    <row r="83" spans="1:6" ht="24" customHeight="1">
      <c r="A83" s="38" t="s">
        <v>49</v>
      </c>
      <c r="B83" s="39">
        <v>9940040090</v>
      </c>
      <c r="C83" s="39"/>
      <c r="D83" s="35" t="s">
        <v>22</v>
      </c>
      <c r="E83" s="36">
        <f>E84+E89</f>
        <v>12.6</v>
      </c>
      <c r="F83" s="36">
        <f>F84</f>
        <v>12.6</v>
      </c>
    </row>
    <row r="84" spans="1:6" ht="15" customHeight="1">
      <c r="A84" s="210" t="s">
        <v>49</v>
      </c>
      <c r="B84" s="205">
        <v>9940040090</v>
      </c>
      <c r="C84" s="205">
        <v>200</v>
      </c>
      <c r="D84" s="145" t="s">
        <v>112</v>
      </c>
      <c r="E84" s="202">
        <f>E86</f>
        <v>12.6</v>
      </c>
      <c r="F84" s="202">
        <f>F86</f>
        <v>12.6</v>
      </c>
    </row>
    <row r="85" spans="1:6" ht="21" customHeight="1">
      <c r="A85" s="210"/>
      <c r="B85" s="205"/>
      <c r="C85" s="205"/>
      <c r="D85" s="145"/>
      <c r="E85" s="202"/>
      <c r="F85" s="202"/>
    </row>
    <row r="86" spans="1:6" ht="15" customHeight="1">
      <c r="A86" s="210" t="s">
        <v>49</v>
      </c>
      <c r="B86" s="205">
        <v>9940040090</v>
      </c>
      <c r="C86" s="205">
        <v>240</v>
      </c>
      <c r="D86" s="145" t="s">
        <v>11</v>
      </c>
      <c r="E86" s="202">
        <f>E88</f>
        <v>12.6</v>
      </c>
      <c r="F86" s="202">
        <f>F88</f>
        <v>12.6</v>
      </c>
    </row>
    <row r="87" spans="1:6" ht="27" customHeight="1">
      <c r="A87" s="210"/>
      <c r="B87" s="205"/>
      <c r="C87" s="205"/>
      <c r="D87" s="145"/>
      <c r="E87" s="202"/>
      <c r="F87" s="202"/>
    </row>
    <row r="88" spans="1:6" ht="22.5" customHeight="1">
      <c r="A88" s="38" t="s">
        <v>49</v>
      </c>
      <c r="B88" s="39">
        <v>9940040090</v>
      </c>
      <c r="C88" s="39">
        <v>244</v>
      </c>
      <c r="D88" s="35" t="s">
        <v>12</v>
      </c>
      <c r="E88" s="36">
        <v>12.6</v>
      </c>
      <c r="F88" s="36">
        <v>12.6</v>
      </c>
    </row>
    <row r="89" spans="1:6" ht="23.25" hidden="1" customHeight="1">
      <c r="A89" s="38" t="s">
        <v>49</v>
      </c>
      <c r="B89" s="29">
        <v>9940040090</v>
      </c>
      <c r="C89" s="39">
        <v>800</v>
      </c>
      <c r="D89" s="12" t="s">
        <v>13</v>
      </c>
      <c r="E89" s="36">
        <f>E90</f>
        <v>0</v>
      </c>
      <c r="F89" s="36">
        <f t="shared" ref="F89" si="9">F90</f>
        <v>0</v>
      </c>
    </row>
    <row r="90" spans="1:6" ht="25.5" hidden="1" customHeight="1">
      <c r="A90" s="38" t="s">
        <v>49</v>
      </c>
      <c r="B90" s="29">
        <v>9940040090</v>
      </c>
      <c r="C90" s="39">
        <v>830</v>
      </c>
      <c r="D90" s="12" t="s">
        <v>185</v>
      </c>
      <c r="E90" s="36">
        <f>E91</f>
        <v>0</v>
      </c>
      <c r="F90" s="36">
        <f>F91</f>
        <v>0</v>
      </c>
    </row>
    <row r="91" spans="1:6" ht="89.25" hidden="1">
      <c r="A91" s="38" t="s">
        <v>49</v>
      </c>
      <c r="B91" s="29" t="s">
        <v>186</v>
      </c>
      <c r="C91" s="39">
        <v>831</v>
      </c>
      <c r="D91" s="35" t="s">
        <v>187</v>
      </c>
      <c r="E91" s="36"/>
      <c r="F91" s="36"/>
    </row>
    <row r="92" spans="1:6" ht="33" customHeight="1">
      <c r="A92" s="38" t="s">
        <v>49</v>
      </c>
      <c r="B92" s="39">
        <v>9950000000</v>
      </c>
      <c r="C92" s="39"/>
      <c r="D92" s="35" t="s">
        <v>94</v>
      </c>
      <c r="E92" s="36">
        <f>E93</f>
        <v>0.15</v>
      </c>
      <c r="F92" s="36">
        <f>F93</f>
        <v>0.15</v>
      </c>
    </row>
    <row r="93" spans="1:6" ht="15" customHeight="1">
      <c r="A93" s="210" t="s">
        <v>49</v>
      </c>
      <c r="B93" s="205">
        <v>9950010540</v>
      </c>
      <c r="C93" s="205"/>
      <c r="D93" s="145" t="s">
        <v>117</v>
      </c>
      <c r="E93" s="202">
        <f>E96</f>
        <v>0.15</v>
      </c>
      <c r="F93" s="202">
        <f>F96</f>
        <v>0.15</v>
      </c>
    </row>
    <row r="94" spans="1:6" ht="52.5" customHeight="1">
      <c r="A94" s="210"/>
      <c r="B94" s="205"/>
      <c r="C94" s="205"/>
      <c r="D94" s="145"/>
      <c r="E94" s="202"/>
      <c r="F94" s="202"/>
    </row>
    <row r="95" spans="1:6" ht="19.5" customHeight="1">
      <c r="A95" s="210"/>
      <c r="B95" s="205"/>
      <c r="C95" s="205"/>
      <c r="D95" s="145"/>
      <c r="E95" s="202"/>
      <c r="F95" s="202"/>
    </row>
    <row r="96" spans="1:6" ht="38.25">
      <c r="A96" s="38" t="s">
        <v>49</v>
      </c>
      <c r="B96" s="39">
        <v>9950010540</v>
      </c>
      <c r="C96" s="39">
        <v>200</v>
      </c>
      <c r="D96" s="35" t="s">
        <v>112</v>
      </c>
      <c r="E96" s="36">
        <f>E97</f>
        <v>0.15</v>
      </c>
      <c r="F96" s="36">
        <f>F97</f>
        <v>0.15</v>
      </c>
    </row>
    <row r="97" spans="1:6" ht="15" customHeight="1">
      <c r="A97" s="210" t="s">
        <v>49</v>
      </c>
      <c r="B97" s="205">
        <v>9950010540</v>
      </c>
      <c r="C97" s="205">
        <v>240</v>
      </c>
      <c r="D97" s="206" t="s">
        <v>11</v>
      </c>
      <c r="E97" s="202">
        <f>E99</f>
        <v>0.15</v>
      </c>
      <c r="F97" s="202">
        <f>F99</f>
        <v>0.15</v>
      </c>
    </row>
    <row r="98" spans="1:6" ht="15" customHeight="1">
      <c r="A98" s="210"/>
      <c r="B98" s="205"/>
      <c r="C98" s="205"/>
      <c r="D98" s="206"/>
      <c r="E98" s="202"/>
      <c r="F98" s="202"/>
    </row>
    <row r="99" spans="1:6">
      <c r="A99" s="38" t="s">
        <v>49</v>
      </c>
      <c r="B99" s="39">
        <v>9950010540</v>
      </c>
      <c r="C99" s="39">
        <v>244</v>
      </c>
      <c r="D99" s="35" t="s">
        <v>12</v>
      </c>
      <c r="E99" s="36">
        <v>0.15</v>
      </c>
      <c r="F99" s="36">
        <v>0.15</v>
      </c>
    </row>
    <row r="100" spans="1:6">
      <c r="A100" s="38" t="s">
        <v>50</v>
      </c>
      <c r="B100" s="39"/>
      <c r="C100" s="39"/>
      <c r="D100" s="35" t="s">
        <v>23</v>
      </c>
      <c r="E100" s="36">
        <f t="shared" ref="E100:F103" si="10">E101</f>
        <v>104.1</v>
      </c>
      <c r="F100" s="36">
        <f t="shared" si="10"/>
        <v>104.1</v>
      </c>
    </row>
    <row r="101" spans="1:6" ht="31.5" customHeight="1">
      <c r="A101" s="38" t="s">
        <v>51</v>
      </c>
      <c r="B101" s="39"/>
      <c r="C101" s="39"/>
      <c r="D101" s="35" t="s">
        <v>24</v>
      </c>
      <c r="E101" s="36">
        <f t="shared" si="10"/>
        <v>104.1</v>
      </c>
      <c r="F101" s="36">
        <f t="shared" si="10"/>
        <v>104.1</v>
      </c>
    </row>
    <row r="102" spans="1:6" ht="25.5">
      <c r="A102" s="38" t="s">
        <v>51</v>
      </c>
      <c r="B102" s="39">
        <v>9900000000</v>
      </c>
      <c r="C102" s="39"/>
      <c r="D102" s="35" t="s">
        <v>146</v>
      </c>
      <c r="E102" s="36">
        <f t="shared" si="10"/>
        <v>104.1</v>
      </c>
      <c r="F102" s="36">
        <f t="shared" si="10"/>
        <v>104.1</v>
      </c>
    </row>
    <row r="103" spans="1:6" ht="51" customHeight="1">
      <c r="A103" s="38" t="s">
        <v>51</v>
      </c>
      <c r="B103" s="39">
        <v>9950000000</v>
      </c>
      <c r="C103" s="39"/>
      <c r="D103" s="35" t="s">
        <v>94</v>
      </c>
      <c r="E103" s="36">
        <f t="shared" si="10"/>
        <v>104.1</v>
      </c>
      <c r="F103" s="36">
        <f t="shared" si="10"/>
        <v>104.1</v>
      </c>
    </row>
    <row r="104" spans="1:6" ht="15" customHeight="1">
      <c r="A104" s="210" t="s">
        <v>51</v>
      </c>
      <c r="B104" s="205">
        <v>9950051180</v>
      </c>
      <c r="C104" s="205"/>
      <c r="D104" s="145" t="s">
        <v>25</v>
      </c>
      <c r="E104" s="202">
        <f>E106+E113</f>
        <v>104.1</v>
      </c>
      <c r="F104" s="202">
        <f>F106+F113</f>
        <v>104.1</v>
      </c>
    </row>
    <row r="105" spans="1:6" ht="27.75" customHeight="1">
      <c r="A105" s="210"/>
      <c r="B105" s="205"/>
      <c r="C105" s="205"/>
      <c r="D105" s="145"/>
      <c r="E105" s="202"/>
      <c r="F105" s="202"/>
    </row>
    <row r="106" spans="1:6" ht="15" customHeight="1">
      <c r="A106" s="210" t="s">
        <v>51</v>
      </c>
      <c r="B106" s="205">
        <v>9950051180</v>
      </c>
      <c r="C106" s="205">
        <v>100</v>
      </c>
      <c r="D106" s="145" t="s">
        <v>162</v>
      </c>
      <c r="E106" s="202">
        <f>E109</f>
        <v>102</v>
      </c>
      <c r="F106" s="202">
        <f>F109</f>
        <v>102</v>
      </c>
    </row>
    <row r="107" spans="1:6" ht="52.5" customHeight="1">
      <c r="A107" s="210"/>
      <c r="B107" s="205"/>
      <c r="C107" s="205"/>
      <c r="D107" s="145"/>
      <c r="E107" s="202"/>
      <c r="F107" s="202"/>
    </row>
    <row r="108" spans="1:6" ht="12.75" customHeight="1">
      <c r="A108" s="210"/>
      <c r="B108" s="205"/>
      <c r="C108" s="205"/>
      <c r="D108" s="145"/>
      <c r="E108" s="202"/>
      <c r="F108" s="202"/>
    </row>
    <row r="109" spans="1:6" ht="25.5">
      <c r="A109" s="38" t="s">
        <v>51</v>
      </c>
      <c r="B109" s="39">
        <v>9950051180</v>
      </c>
      <c r="C109" s="39">
        <v>120</v>
      </c>
      <c r="D109" s="35" t="s">
        <v>6</v>
      </c>
      <c r="E109" s="36">
        <f>E110+E111+E112</f>
        <v>102</v>
      </c>
      <c r="F109" s="36">
        <f>F110+F111+F112</f>
        <v>102</v>
      </c>
    </row>
    <row r="110" spans="1:6" ht="25.5">
      <c r="A110" s="38" t="s">
        <v>51</v>
      </c>
      <c r="B110" s="39">
        <v>9950051180</v>
      </c>
      <c r="C110" s="39">
        <v>121</v>
      </c>
      <c r="D110" s="35" t="s">
        <v>10</v>
      </c>
      <c r="E110" s="36">
        <v>78</v>
      </c>
      <c r="F110" s="36">
        <v>78</v>
      </c>
    </row>
    <row r="111" spans="1:6" ht="27.75" hidden="1" customHeight="1">
      <c r="A111" s="38" t="s">
        <v>51</v>
      </c>
      <c r="B111" s="39">
        <v>9950051180</v>
      </c>
      <c r="C111" s="39">
        <v>122</v>
      </c>
      <c r="D111" s="35" t="s">
        <v>108</v>
      </c>
      <c r="E111" s="36">
        <v>0</v>
      </c>
      <c r="F111" s="36">
        <v>0</v>
      </c>
    </row>
    <row r="112" spans="1:6" ht="51">
      <c r="A112" s="38" t="s">
        <v>51</v>
      </c>
      <c r="B112" s="39">
        <v>9950051180</v>
      </c>
      <c r="C112" s="39">
        <v>129</v>
      </c>
      <c r="D112" s="12" t="s">
        <v>166</v>
      </c>
      <c r="E112" s="36">
        <v>24</v>
      </c>
      <c r="F112" s="36">
        <v>24</v>
      </c>
    </row>
    <row r="113" spans="1:6" ht="38.25">
      <c r="A113" s="38" t="s">
        <v>51</v>
      </c>
      <c r="B113" s="39">
        <v>9950051180</v>
      </c>
      <c r="C113" s="39">
        <v>200</v>
      </c>
      <c r="D113" s="35" t="s">
        <v>111</v>
      </c>
      <c r="E113" s="36">
        <f>E114</f>
        <v>2.1</v>
      </c>
      <c r="F113" s="36">
        <f>F114</f>
        <v>2.1</v>
      </c>
    </row>
    <row r="114" spans="1:6" ht="32.25" customHeight="1">
      <c r="A114" s="210" t="s">
        <v>51</v>
      </c>
      <c r="B114" s="205">
        <v>9950051180</v>
      </c>
      <c r="C114" s="205">
        <v>240</v>
      </c>
      <c r="D114" s="145" t="s">
        <v>188</v>
      </c>
      <c r="E114" s="202">
        <f>E116</f>
        <v>2.1</v>
      </c>
      <c r="F114" s="202">
        <f>F116</f>
        <v>2.1</v>
      </c>
    </row>
    <row r="115" spans="1:6" ht="10.5" customHeight="1">
      <c r="A115" s="210"/>
      <c r="B115" s="205"/>
      <c r="C115" s="205"/>
      <c r="D115" s="145"/>
      <c r="E115" s="202"/>
      <c r="F115" s="202"/>
    </row>
    <row r="116" spans="1:6" ht="55.5" customHeight="1">
      <c r="A116" s="38" t="s">
        <v>51</v>
      </c>
      <c r="B116" s="39">
        <v>9950051180</v>
      </c>
      <c r="C116" s="39">
        <v>244</v>
      </c>
      <c r="D116" s="35" t="s">
        <v>12</v>
      </c>
      <c r="E116" s="36">
        <v>2.1</v>
      </c>
      <c r="F116" s="36">
        <v>2.1</v>
      </c>
    </row>
    <row r="117" spans="1:6" ht="15" customHeight="1">
      <c r="A117" s="210" t="s">
        <v>52</v>
      </c>
      <c r="B117" s="205"/>
      <c r="C117" s="205"/>
      <c r="D117" s="145" t="s">
        <v>26</v>
      </c>
      <c r="E117" s="202">
        <f>E119+E127</f>
        <v>240</v>
      </c>
      <c r="F117" s="202">
        <f>F119+F127</f>
        <v>170</v>
      </c>
    </row>
    <row r="118" spans="1:6" ht="21" customHeight="1">
      <c r="A118" s="210"/>
      <c r="B118" s="205"/>
      <c r="C118" s="205"/>
      <c r="D118" s="145"/>
      <c r="E118" s="202"/>
      <c r="F118" s="202"/>
    </row>
    <row r="119" spans="1:6" ht="51" customHeight="1">
      <c r="A119" s="38" t="s">
        <v>152</v>
      </c>
      <c r="B119" s="39"/>
      <c r="C119" s="39"/>
      <c r="D119" s="35" t="s">
        <v>170</v>
      </c>
      <c r="E119" s="36">
        <f t="shared" ref="E119:F120" si="11">E120</f>
        <v>240</v>
      </c>
      <c r="F119" s="36">
        <f t="shared" si="11"/>
        <v>170</v>
      </c>
    </row>
    <row r="120" spans="1:6" ht="27.75" customHeight="1">
      <c r="A120" s="38" t="s">
        <v>152</v>
      </c>
      <c r="B120" s="39">
        <v>9900000000</v>
      </c>
      <c r="C120" s="39"/>
      <c r="D120" s="35" t="s">
        <v>146</v>
      </c>
      <c r="E120" s="36">
        <f t="shared" si="11"/>
        <v>240</v>
      </c>
      <c r="F120" s="36">
        <f t="shared" si="11"/>
        <v>170</v>
      </c>
    </row>
    <row r="121" spans="1:6" ht="38.25" customHeight="1">
      <c r="A121" s="38" t="s">
        <v>152</v>
      </c>
      <c r="B121" s="39">
        <v>9940000000</v>
      </c>
      <c r="C121" s="39"/>
      <c r="D121" s="35" t="s">
        <v>147</v>
      </c>
      <c r="E121" s="36">
        <f>E122+E130</f>
        <v>240</v>
      </c>
      <c r="F121" s="36">
        <f>F122+F130</f>
        <v>170</v>
      </c>
    </row>
    <row r="122" spans="1:6" ht="44.25" hidden="1" customHeight="1">
      <c r="A122" s="211" t="s">
        <v>152</v>
      </c>
      <c r="B122" s="213">
        <v>9940040150</v>
      </c>
      <c r="C122" s="213"/>
      <c r="D122" s="215" t="s">
        <v>27</v>
      </c>
      <c r="E122" s="200">
        <f>E124</f>
        <v>0</v>
      </c>
      <c r="F122" s="200">
        <f>F124</f>
        <v>0</v>
      </c>
    </row>
    <row r="123" spans="1:6" ht="15" hidden="1" customHeight="1">
      <c r="A123" s="212"/>
      <c r="B123" s="214"/>
      <c r="C123" s="214"/>
      <c r="D123" s="216"/>
      <c r="E123" s="201"/>
      <c r="F123" s="201"/>
    </row>
    <row r="124" spans="1:6" ht="51" hidden="1" customHeight="1">
      <c r="A124" s="38" t="s">
        <v>152</v>
      </c>
      <c r="B124" s="39">
        <v>9940040150</v>
      </c>
      <c r="C124" s="39">
        <v>200</v>
      </c>
      <c r="D124" s="35" t="s">
        <v>111</v>
      </c>
      <c r="E124" s="36">
        <f t="shared" ref="E124:F125" si="12">E125</f>
        <v>0</v>
      </c>
      <c r="F124" s="36">
        <f t="shared" si="12"/>
        <v>0</v>
      </c>
    </row>
    <row r="125" spans="1:6" ht="6.75" hidden="1" customHeight="1">
      <c r="A125" s="38" t="s">
        <v>152</v>
      </c>
      <c r="B125" s="39">
        <v>9940040150</v>
      </c>
      <c r="C125" s="39">
        <v>240</v>
      </c>
      <c r="D125" s="35" t="s">
        <v>11</v>
      </c>
      <c r="E125" s="36">
        <f t="shared" si="12"/>
        <v>0</v>
      </c>
      <c r="F125" s="36">
        <f t="shared" si="12"/>
        <v>0</v>
      </c>
    </row>
    <row r="126" spans="1:6" ht="6" hidden="1" customHeight="1">
      <c r="A126" s="38" t="s">
        <v>152</v>
      </c>
      <c r="B126" s="39">
        <v>9940040150</v>
      </c>
      <c r="C126" s="39">
        <v>244</v>
      </c>
      <c r="D126" s="35" t="s">
        <v>12</v>
      </c>
      <c r="E126" s="36">
        <v>0</v>
      </c>
      <c r="F126" s="36">
        <v>0</v>
      </c>
    </row>
    <row r="127" spans="1:6" ht="51" hidden="1">
      <c r="A127" s="38" t="s">
        <v>152</v>
      </c>
      <c r="B127" s="39"/>
      <c r="C127" s="39"/>
      <c r="D127" s="35" t="s">
        <v>170</v>
      </c>
      <c r="E127" s="36">
        <f t="shared" ref="E127:F132" si="13">E128</f>
        <v>0</v>
      </c>
      <c r="F127" s="36">
        <v>0</v>
      </c>
    </row>
    <row r="128" spans="1:6" ht="25.5" hidden="1">
      <c r="A128" s="38" t="s">
        <v>152</v>
      </c>
      <c r="B128" s="39">
        <v>9900000000</v>
      </c>
      <c r="C128" s="39"/>
      <c r="D128" s="35" t="s">
        <v>146</v>
      </c>
      <c r="E128" s="36">
        <v>0</v>
      </c>
      <c r="F128" s="36">
        <v>0</v>
      </c>
    </row>
    <row r="129" spans="1:6" ht="39" hidden="1" customHeight="1">
      <c r="A129" s="38" t="s">
        <v>152</v>
      </c>
      <c r="B129" s="39">
        <v>9940000000</v>
      </c>
      <c r="C129" s="39"/>
      <c r="D129" s="35" t="s">
        <v>147</v>
      </c>
      <c r="E129" s="36">
        <v>0</v>
      </c>
      <c r="F129" s="36">
        <v>0</v>
      </c>
    </row>
    <row r="130" spans="1:6" ht="25.5">
      <c r="A130" s="38" t="s">
        <v>152</v>
      </c>
      <c r="B130" s="39">
        <v>9940040160</v>
      </c>
      <c r="C130" s="39"/>
      <c r="D130" s="35" t="s">
        <v>153</v>
      </c>
      <c r="E130" s="36">
        <f t="shared" si="13"/>
        <v>240</v>
      </c>
      <c r="F130" s="36">
        <f t="shared" si="13"/>
        <v>170</v>
      </c>
    </row>
    <row r="131" spans="1:6" ht="38.25">
      <c r="A131" s="38" t="s">
        <v>152</v>
      </c>
      <c r="B131" s="39">
        <v>9940040160</v>
      </c>
      <c r="C131" s="39">
        <v>200</v>
      </c>
      <c r="D131" s="35" t="s">
        <v>154</v>
      </c>
      <c r="E131" s="36">
        <f t="shared" si="13"/>
        <v>240</v>
      </c>
      <c r="F131" s="36">
        <f t="shared" si="13"/>
        <v>170</v>
      </c>
    </row>
    <row r="132" spans="1:6" ht="38.25">
      <c r="A132" s="38" t="s">
        <v>152</v>
      </c>
      <c r="B132" s="39">
        <v>9940040160</v>
      </c>
      <c r="C132" s="39">
        <v>240</v>
      </c>
      <c r="D132" s="35" t="s">
        <v>141</v>
      </c>
      <c r="E132" s="36">
        <f t="shared" si="13"/>
        <v>240</v>
      </c>
      <c r="F132" s="36">
        <f t="shared" si="13"/>
        <v>170</v>
      </c>
    </row>
    <row r="133" spans="1:6">
      <c r="A133" s="38" t="s">
        <v>152</v>
      </c>
      <c r="B133" s="39">
        <v>9940040160</v>
      </c>
      <c r="C133" s="39">
        <v>244</v>
      </c>
      <c r="D133" s="35" t="s">
        <v>155</v>
      </c>
      <c r="E133" s="36">
        <v>240</v>
      </c>
      <c r="F133" s="36">
        <v>170</v>
      </c>
    </row>
    <row r="134" spans="1:6">
      <c r="A134" s="38" t="s">
        <v>53</v>
      </c>
      <c r="B134" s="39"/>
      <c r="C134" s="39"/>
      <c r="D134" s="35" t="s">
        <v>28</v>
      </c>
      <c r="E134" s="36">
        <f>E135+E146</f>
        <v>2282.232</v>
      </c>
      <c r="F134" s="36">
        <f t="shared" ref="F134" si="14">F135+F146</f>
        <v>1323.105</v>
      </c>
    </row>
    <row r="135" spans="1:6" ht="41.25" customHeight="1">
      <c r="A135" s="38" t="s">
        <v>54</v>
      </c>
      <c r="B135" s="39"/>
      <c r="C135" s="39"/>
      <c r="D135" s="35" t="s">
        <v>29</v>
      </c>
      <c r="E135" s="36">
        <f t="shared" ref="E135:F137" si="15">E136</f>
        <v>2282.232</v>
      </c>
      <c r="F135" s="36">
        <f t="shared" si="15"/>
        <v>1323.105</v>
      </c>
    </row>
    <row r="136" spans="1:6" ht="20.25" customHeight="1">
      <c r="A136" s="38" t="s">
        <v>54</v>
      </c>
      <c r="B136" s="39">
        <v>9900000000</v>
      </c>
      <c r="C136" s="39"/>
      <c r="D136" s="35" t="s">
        <v>146</v>
      </c>
      <c r="E136" s="36">
        <f t="shared" si="15"/>
        <v>2282.232</v>
      </c>
      <c r="F136" s="36">
        <f t="shared" si="15"/>
        <v>1323.105</v>
      </c>
    </row>
    <row r="137" spans="1:6" ht="38.25">
      <c r="A137" s="38" t="s">
        <v>54</v>
      </c>
      <c r="B137" s="39">
        <v>9940000000</v>
      </c>
      <c r="C137" s="39"/>
      <c r="D137" s="35" t="s">
        <v>147</v>
      </c>
      <c r="E137" s="36">
        <f>E138+E144</f>
        <v>2282.232</v>
      </c>
      <c r="F137" s="36">
        <f t="shared" si="15"/>
        <v>1323.105</v>
      </c>
    </row>
    <row r="138" spans="1:6" ht="15" customHeight="1">
      <c r="A138" s="210" t="s">
        <v>54</v>
      </c>
      <c r="B138" s="205">
        <v>9940040180</v>
      </c>
      <c r="C138" s="205"/>
      <c r="D138" s="145" t="s">
        <v>159</v>
      </c>
      <c r="E138" s="202">
        <f>E140</f>
        <v>2282.232</v>
      </c>
      <c r="F138" s="202">
        <f>F140</f>
        <v>1323.105</v>
      </c>
    </row>
    <row r="139" spans="1:6" ht="20.25" customHeight="1">
      <c r="A139" s="210"/>
      <c r="B139" s="205"/>
      <c r="C139" s="205"/>
      <c r="D139" s="145"/>
      <c r="E139" s="202"/>
      <c r="F139" s="202"/>
    </row>
    <row r="140" spans="1:6" ht="69.75" customHeight="1">
      <c r="A140" s="38" t="s">
        <v>54</v>
      </c>
      <c r="B140" s="39">
        <v>9940040180</v>
      </c>
      <c r="C140" s="39">
        <v>200</v>
      </c>
      <c r="D140" s="35" t="s">
        <v>113</v>
      </c>
      <c r="E140" s="36">
        <f t="shared" ref="E140:F141" si="16">E141</f>
        <v>2282.232</v>
      </c>
      <c r="F140" s="36">
        <f t="shared" si="16"/>
        <v>1323.105</v>
      </c>
    </row>
    <row r="141" spans="1:6" ht="42.75" customHeight="1">
      <c r="A141" s="38" t="s">
        <v>54</v>
      </c>
      <c r="B141" s="39">
        <v>9940040180</v>
      </c>
      <c r="C141" s="39">
        <v>240</v>
      </c>
      <c r="D141" s="35" t="s">
        <v>11</v>
      </c>
      <c r="E141" s="36">
        <f t="shared" si="16"/>
        <v>2282.232</v>
      </c>
      <c r="F141" s="36">
        <f t="shared" si="16"/>
        <v>1323.105</v>
      </c>
    </row>
    <row r="142" spans="1:6" ht="15" customHeight="1">
      <c r="A142" s="38" t="s">
        <v>54</v>
      </c>
      <c r="B142" s="39">
        <v>9940040180</v>
      </c>
      <c r="C142" s="39">
        <v>244</v>
      </c>
      <c r="D142" s="35" t="s">
        <v>12</v>
      </c>
      <c r="E142" s="36">
        <v>2282.232</v>
      </c>
      <c r="F142" s="36">
        <v>1323.105</v>
      </c>
    </row>
    <row r="143" spans="1:6" ht="24" hidden="1" customHeight="1">
      <c r="A143" s="38" t="s">
        <v>54</v>
      </c>
      <c r="B143" s="39" t="s">
        <v>124</v>
      </c>
      <c r="C143" s="39"/>
      <c r="D143" s="40" t="s">
        <v>125</v>
      </c>
      <c r="E143" s="36">
        <f t="shared" ref="E143:F144" si="17">E144</f>
        <v>0</v>
      </c>
      <c r="F143" s="36">
        <f t="shared" si="17"/>
        <v>0</v>
      </c>
    </row>
    <row r="144" spans="1:6" hidden="1">
      <c r="A144" s="38" t="s">
        <v>54</v>
      </c>
      <c r="B144" s="39" t="s">
        <v>124</v>
      </c>
      <c r="C144" s="39">
        <v>500</v>
      </c>
      <c r="D144" s="35" t="s">
        <v>16</v>
      </c>
      <c r="E144" s="36">
        <f t="shared" si="17"/>
        <v>0</v>
      </c>
      <c r="F144" s="36">
        <f t="shared" si="17"/>
        <v>0</v>
      </c>
    </row>
    <row r="145" spans="1:6" hidden="1">
      <c r="A145" s="38" t="s">
        <v>54</v>
      </c>
      <c r="B145" s="39" t="s">
        <v>124</v>
      </c>
      <c r="C145" s="39">
        <v>540</v>
      </c>
      <c r="D145" s="35" t="s">
        <v>17</v>
      </c>
      <c r="E145" s="36">
        <v>0</v>
      </c>
      <c r="F145" s="36">
        <v>0</v>
      </c>
    </row>
    <row r="146" spans="1:6" ht="25.5" hidden="1">
      <c r="A146" s="38" t="s">
        <v>55</v>
      </c>
      <c r="B146" s="39"/>
      <c r="C146" s="39"/>
      <c r="D146" s="35" t="s">
        <v>95</v>
      </c>
      <c r="E146" s="36">
        <f t="shared" ref="E146:F149" si="18">E147</f>
        <v>0</v>
      </c>
      <c r="F146" s="36">
        <f t="shared" si="18"/>
        <v>0</v>
      </c>
    </row>
    <row r="147" spans="1:6" ht="33" hidden="1" customHeight="1">
      <c r="A147" s="38" t="s">
        <v>55</v>
      </c>
      <c r="B147" s="39">
        <v>9900000000</v>
      </c>
      <c r="C147" s="39"/>
      <c r="D147" s="35" t="s">
        <v>146</v>
      </c>
      <c r="E147" s="36">
        <f t="shared" si="18"/>
        <v>0</v>
      </c>
      <c r="F147" s="36">
        <f t="shared" si="18"/>
        <v>0</v>
      </c>
    </row>
    <row r="148" spans="1:6" ht="11.25" hidden="1" customHeight="1">
      <c r="A148" s="38" t="s">
        <v>55</v>
      </c>
      <c r="B148" s="39">
        <v>9940000000</v>
      </c>
      <c r="C148" s="39"/>
      <c r="D148" s="35" t="s">
        <v>147</v>
      </c>
      <c r="E148" s="36">
        <f>E149</f>
        <v>0</v>
      </c>
      <c r="F148" s="36">
        <f t="shared" si="18"/>
        <v>0</v>
      </c>
    </row>
    <row r="149" spans="1:6" ht="29.25" hidden="1" customHeight="1">
      <c r="A149" s="38" t="s">
        <v>55</v>
      </c>
      <c r="B149" s="39">
        <v>9940040100</v>
      </c>
      <c r="C149" s="39"/>
      <c r="D149" s="35" t="s">
        <v>30</v>
      </c>
      <c r="E149" s="36">
        <f t="shared" si="18"/>
        <v>0</v>
      </c>
      <c r="F149" s="36">
        <f t="shared" si="18"/>
        <v>0</v>
      </c>
    </row>
    <row r="150" spans="1:6" ht="9" hidden="1" customHeight="1">
      <c r="A150" s="210" t="s">
        <v>55</v>
      </c>
      <c r="B150" s="205">
        <v>9940040100</v>
      </c>
      <c r="C150" s="205">
        <v>200</v>
      </c>
      <c r="D150" s="145" t="s">
        <v>114</v>
      </c>
      <c r="E150" s="202">
        <f>E152</f>
        <v>0</v>
      </c>
      <c r="F150" s="202">
        <f>F152</f>
        <v>0</v>
      </c>
    </row>
    <row r="151" spans="1:6" ht="15" hidden="1" customHeight="1">
      <c r="A151" s="210"/>
      <c r="B151" s="205"/>
      <c r="C151" s="205"/>
      <c r="D151" s="145"/>
      <c r="E151" s="202"/>
      <c r="F151" s="202"/>
    </row>
    <row r="152" spans="1:6" ht="15" hidden="1" customHeight="1">
      <c r="A152" s="210" t="s">
        <v>55</v>
      </c>
      <c r="B152" s="205">
        <v>9940040100</v>
      </c>
      <c r="C152" s="205">
        <v>240</v>
      </c>
      <c r="D152" s="145" t="s">
        <v>11</v>
      </c>
      <c r="E152" s="202">
        <f>E154</f>
        <v>0</v>
      </c>
      <c r="F152" s="202">
        <f>F154</f>
        <v>0</v>
      </c>
    </row>
    <row r="153" spans="1:6" ht="15" hidden="1" customHeight="1">
      <c r="A153" s="210"/>
      <c r="B153" s="205"/>
      <c r="C153" s="205"/>
      <c r="D153" s="145"/>
      <c r="E153" s="202"/>
      <c r="F153" s="202"/>
    </row>
    <row r="154" spans="1:6" hidden="1">
      <c r="A154" s="38" t="s">
        <v>55</v>
      </c>
      <c r="B154" s="39">
        <v>9940040100</v>
      </c>
      <c r="C154" s="39">
        <v>244</v>
      </c>
      <c r="D154" s="35" t="s">
        <v>12</v>
      </c>
      <c r="E154" s="36"/>
      <c r="F154" s="36"/>
    </row>
    <row r="155" spans="1:6" ht="25.5">
      <c r="A155" s="38" t="s">
        <v>56</v>
      </c>
      <c r="B155" s="39"/>
      <c r="C155" s="39"/>
      <c r="D155" s="35" t="s">
        <v>31</v>
      </c>
      <c r="E155" s="36">
        <f>E156+E166+E175</f>
        <v>655.41800000000001</v>
      </c>
      <c r="F155" s="36">
        <f>F156+F166+F175</f>
        <v>535.08416999999997</v>
      </c>
    </row>
    <row r="156" spans="1:6" ht="32.25" customHeight="1">
      <c r="A156" s="38" t="s">
        <v>57</v>
      </c>
      <c r="B156" s="39"/>
      <c r="C156" s="39"/>
      <c r="D156" s="35" t="s">
        <v>32</v>
      </c>
      <c r="E156" s="36">
        <f t="shared" ref="E156:F158" si="19">E157</f>
        <v>20</v>
      </c>
      <c r="F156" s="36">
        <f t="shared" si="19"/>
        <v>19.45233</v>
      </c>
    </row>
    <row r="157" spans="1:6" ht="25.5" customHeight="1">
      <c r="A157" s="38" t="s">
        <v>57</v>
      </c>
      <c r="B157" s="39">
        <v>9900000000</v>
      </c>
      <c r="C157" s="39"/>
      <c r="D157" s="35" t="s">
        <v>146</v>
      </c>
      <c r="E157" s="36">
        <f t="shared" si="19"/>
        <v>20</v>
      </c>
      <c r="F157" s="36">
        <f t="shared" si="19"/>
        <v>19.45233</v>
      </c>
    </row>
    <row r="158" spans="1:6" ht="48" customHeight="1">
      <c r="A158" s="38" t="s">
        <v>57</v>
      </c>
      <c r="B158" s="39">
        <v>9940000000</v>
      </c>
      <c r="C158" s="39"/>
      <c r="D158" s="35" t="s">
        <v>147</v>
      </c>
      <c r="E158" s="36">
        <f t="shared" si="19"/>
        <v>20</v>
      </c>
      <c r="F158" s="36">
        <f t="shared" si="19"/>
        <v>19.45233</v>
      </c>
    </row>
    <row r="159" spans="1:6" ht="19.5" customHeight="1">
      <c r="A159" s="210" t="s">
        <v>57</v>
      </c>
      <c r="B159" s="205">
        <v>9940040300</v>
      </c>
      <c r="C159" s="205"/>
      <c r="D159" s="145" t="s">
        <v>33</v>
      </c>
      <c r="E159" s="202">
        <f>E161</f>
        <v>20</v>
      </c>
      <c r="F159" s="202">
        <f>F161</f>
        <v>19.45233</v>
      </c>
    </row>
    <row r="160" spans="1:6" ht="16.5" customHeight="1">
      <c r="A160" s="210"/>
      <c r="B160" s="205"/>
      <c r="C160" s="205"/>
      <c r="D160" s="145"/>
      <c r="E160" s="202"/>
      <c r="F160" s="202"/>
    </row>
    <row r="161" spans="1:6" ht="30.75" customHeight="1">
      <c r="A161" s="210" t="s">
        <v>57</v>
      </c>
      <c r="B161" s="205">
        <v>9940040300</v>
      </c>
      <c r="C161" s="205">
        <v>200</v>
      </c>
      <c r="D161" s="145" t="s">
        <v>112</v>
      </c>
      <c r="E161" s="202">
        <f>E163</f>
        <v>20</v>
      </c>
      <c r="F161" s="202">
        <f>F163</f>
        <v>19.45233</v>
      </c>
    </row>
    <row r="162" spans="1:6" ht="30.75" customHeight="1">
      <c r="A162" s="210"/>
      <c r="B162" s="205"/>
      <c r="C162" s="205"/>
      <c r="D162" s="145"/>
      <c r="E162" s="202"/>
      <c r="F162" s="202"/>
    </row>
    <row r="163" spans="1:6" ht="30.75" customHeight="1">
      <c r="A163" s="210" t="s">
        <v>57</v>
      </c>
      <c r="B163" s="205">
        <v>9940040300</v>
      </c>
      <c r="C163" s="205">
        <v>240</v>
      </c>
      <c r="D163" s="145" t="s">
        <v>11</v>
      </c>
      <c r="E163" s="202">
        <f>+E165</f>
        <v>20</v>
      </c>
      <c r="F163" s="202">
        <f>+F165</f>
        <v>19.45233</v>
      </c>
    </row>
    <row r="164" spans="1:6" ht="30.75" customHeight="1">
      <c r="A164" s="210"/>
      <c r="B164" s="205"/>
      <c r="C164" s="205"/>
      <c r="D164" s="145"/>
      <c r="E164" s="202"/>
      <c r="F164" s="202"/>
    </row>
    <row r="165" spans="1:6" ht="30.75" customHeight="1">
      <c r="A165" s="38" t="s">
        <v>57</v>
      </c>
      <c r="B165" s="39">
        <v>9940040300</v>
      </c>
      <c r="C165" s="39">
        <v>244</v>
      </c>
      <c r="D165" s="35" t="s">
        <v>12</v>
      </c>
      <c r="E165" s="36">
        <v>20</v>
      </c>
      <c r="F165" s="36">
        <v>19.45233</v>
      </c>
    </row>
    <row r="166" spans="1:6" ht="30.75" customHeight="1">
      <c r="A166" s="38" t="s">
        <v>167</v>
      </c>
      <c r="B166" s="39"/>
      <c r="C166" s="39"/>
      <c r="D166" s="35" t="s">
        <v>168</v>
      </c>
      <c r="E166" s="36">
        <f>E167</f>
        <v>75</v>
      </c>
      <c r="F166" s="36">
        <f>F167</f>
        <v>73.236329999999995</v>
      </c>
    </row>
    <row r="167" spans="1:6" ht="30.75" customHeight="1">
      <c r="A167" s="38" t="s">
        <v>167</v>
      </c>
      <c r="B167" s="39">
        <v>9900000000</v>
      </c>
      <c r="C167" s="39"/>
      <c r="D167" s="35" t="s">
        <v>146</v>
      </c>
      <c r="E167" s="36">
        <f>E168</f>
        <v>75</v>
      </c>
      <c r="F167" s="36">
        <f>F168</f>
        <v>73.236329999999995</v>
      </c>
    </row>
    <row r="168" spans="1:6" ht="38.25" customHeight="1">
      <c r="A168" s="38" t="s">
        <v>167</v>
      </c>
      <c r="B168" s="39">
        <v>9940000000</v>
      </c>
      <c r="C168" s="39"/>
      <c r="D168" s="35" t="s">
        <v>147</v>
      </c>
      <c r="E168" s="36">
        <f t="shared" ref="E168:F170" si="20">E169</f>
        <v>75</v>
      </c>
      <c r="F168" s="36">
        <f t="shared" si="20"/>
        <v>73.236329999999995</v>
      </c>
    </row>
    <row r="169" spans="1:6" ht="30.75" customHeight="1">
      <c r="A169" s="38" t="s">
        <v>167</v>
      </c>
      <c r="B169" s="39">
        <v>9940040340</v>
      </c>
      <c r="C169" s="39"/>
      <c r="D169" s="35" t="s">
        <v>169</v>
      </c>
      <c r="E169" s="36">
        <f t="shared" si="20"/>
        <v>75</v>
      </c>
      <c r="F169" s="36">
        <f t="shared" si="20"/>
        <v>73.236329999999995</v>
      </c>
    </row>
    <row r="170" spans="1:6" ht="42.75" customHeight="1">
      <c r="A170" s="38" t="s">
        <v>167</v>
      </c>
      <c r="B170" s="39">
        <v>9940040340</v>
      </c>
      <c r="C170" s="39">
        <v>200</v>
      </c>
      <c r="D170" s="35" t="s">
        <v>112</v>
      </c>
      <c r="E170" s="36">
        <f>E171</f>
        <v>75</v>
      </c>
      <c r="F170" s="36">
        <f t="shared" si="20"/>
        <v>73.236329999999995</v>
      </c>
    </row>
    <row r="171" spans="1:6" ht="30.75" customHeight="1">
      <c r="A171" s="211" t="s">
        <v>167</v>
      </c>
      <c r="B171" s="213">
        <v>9940040340</v>
      </c>
      <c r="C171" s="213">
        <v>240</v>
      </c>
      <c r="D171" s="215" t="s">
        <v>11</v>
      </c>
      <c r="E171" s="202">
        <f>E173</f>
        <v>75</v>
      </c>
      <c r="F171" s="202">
        <f>F173</f>
        <v>73.236329999999995</v>
      </c>
    </row>
    <row r="172" spans="1:6" ht="30.75" customHeight="1">
      <c r="A172" s="212"/>
      <c r="B172" s="214"/>
      <c r="C172" s="214"/>
      <c r="D172" s="216"/>
      <c r="E172" s="202"/>
      <c r="F172" s="202"/>
    </row>
    <row r="173" spans="1:6" ht="30.75" customHeight="1">
      <c r="A173" s="211" t="s">
        <v>167</v>
      </c>
      <c r="B173" s="213">
        <v>9940040340</v>
      </c>
      <c r="C173" s="213">
        <v>244</v>
      </c>
      <c r="D173" s="215" t="s">
        <v>12</v>
      </c>
      <c r="E173" s="202">
        <v>75</v>
      </c>
      <c r="F173" s="202">
        <v>73.236329999999995</v>
      </c>
    </row>
    <row r="174" spans="1:6" ht="30.75" customHeight="1">
      <c r="A174" s="212"/>
      <c r="B174" s="214"/>
      <c r="C174" s="214"/>
      <c r="D174" s="216"/>
      <c r="E174" s="202"/>
      <c r="F174" s="202"/>
    </row>
    <row r="175" spans="1:6" ht="30.75" customHeight="1">
      <c r="A175" s="38" t="s">
        <v>58</v>
      </c>
      <c r="B175" s="39"/>
      <c r="C175" s="39"/>
      <c r="D175" s="35" t="s">
        <v>34</v>
      </c>
      <c r="E175" s="36">
        <f>E176</f>
        <v>560.41800000000001</v>
      </c>
      <c r="F175" s="36">
        <f t="shared" ref="F175:F176" si="21">F176</f>
        <v>442.39550999999994</v>
      </c>
    </row>
    <row r="176" spans="1:6" ht="30.75" customHeight="1">
      <c r="A176" s="38" t="s">
        <v>58</v>
      </c>
      <c r="B176" s="39">
        <v>9900000000</v>
      </c>
      <c r="C176" s="39"/>
      <c r="D176" s="35" t="s">
        <v>146</v>
      </c>
      <c r="E176" s="36">
        <f>E177</f>
        <v>560.41800000000001</v>
      </c>
      <c r="F176" s="36">
        <f t="shared" si="21"/>
        <v>442.39550999999994</v>
      </c>
    </row>
    <row r="177" spans="1:6" ht="42" customHeight="1">
      <c r="A177" s="38" t="s">
        <v>58</v>
      </c>
      <c r="B177" s="39">
        <v>9940000000</v>
      </c>
      <c r="C177" s="39"/>
      <c r="D177" s="35" t="s">
        <v>147</v>
      </c>
      <c r="E177" s="36">
        <f>E178+E185+E189</f>
        <v>560.41800000000001</v>
      </c>
      <c r="F177" s="36">
        <f>F178+F185+F189</f>
        <v>442.39550999999994</v>
      </c>
    </row>
    <row r="178" spans="1:6" ht="34.5" customHeight="1">
      <c r="A178" s="38" t="s">
        <v>58</v>
      </c>
      <c r="B178" s="39">
        <v>9940040350</v>
      </c>
      <c r="C178" s="39"/>
      <c r="D178" s="35" t="s">
        <v>35</v>
      </c>
      <c r="E178" s="36">
        <f>E179</f>
        <v>365.41800000000001</v>
      </c>
      <c r="F178" s="36">
        <f>F179</f>
        <v>248.25860999999998</v>
      </c>
    </row>
    <row r="179" spans="1:6" ht="7.5" customHeight="1">
      <c r="A179" s="210" t="s">
        <v>58</v>
      </c>
      <c r="B179" s="205">
        <v>9940040350</v>
      </c>
      <c r="C179" s="205">
        <v>200</v>
      </c>
      <c r="D179" s="145" t="s">
        <v>112</v>
      </c>
      <c r="E179" s="202">
        <f>E181</f>
        <v>365.41800000000001</v>
      </c>
      <c r="F179" s="202">
        <f>F181</f>
        <v>248.25860999999998</v>
      </c>
    </row>
    <row r="180" spans="1:6" ht="15" customHeight="1">
      <c r="A180" s="210"/>
      <c r="B180" s="205"/>
      <c r="C180" s="205"/>
      <c r="D180" s="145"/>
      <c r="E180" s="202"/>
      <c r="F180" s="202"/>
    </row>
    <row r="181" spans="1:6" ht="18.75" customHeight="1">
      <c r="A181" s="210" t="s">
        <v>58</v>
      </c>
      <c r="B181" s="205">
        <v>9940040350</v>
      </c>
      <c r="C181" s="205">
        <v>240</v>
      </c>
      <c r="D181" s="145" t="s">
        <v>11</v>
      </c>
      <c r="E181" s="202">
        <f>E183+E184</f>
        <v>365.41800000000001</v>
      </c>
      <c r="F181" s="202">
        <f>F183+F184</f>
        <v>248.25860999999998</v>
      </c>
    </row>
    <row r="182" spans="1:6" ht="25.5" customHeight="1">
      <c r="A182" s="210"/>
      <c r="B182" s="205"/>
      <c r="C182" s="205"/>
      <c r="D182" s="145"/>
      <c r="E182" s="202"/>
      <c r="F182" s="202"/>
    </row>
    <row r="183" spans="1:6" ht="15" customHeight="1">
      <c r="A183" s="38" t="s">
        <v>58</v>
      </c>
      <c r="B183" s="39">
        <v>9940040350</v>
      </c>
      <c r="C183" s="39">
        <v>244</v>
      </c>
      <c r="D183" s="35" t="s">
        <v>12</v>
      </c>
      <c r="E183" s="36">
        <v>175.41800000000001</v>
      </c>
      <c r="F183" s="36">
        <v>58.3</v>
      </c>
    </row>
    <row r="184" spans="1:6" ht="15" customHeight="1">
      <c r="A184" s="38" t="s">
        <v>58</v>
      </c>
      <c r="B184" s="39">
        <v>9940040350</v>
      </c>
      <c r="C184" s="39">
        <v>247</v>
      </c>
      <c r="D184" s="35" t="s">
        <v>171</v>
      </c>
      <c r="E184" s="36">
        <v>190</v>
      </c>
      <c r="F184" s="36">
        <v>189.95860999999999</v>
      </c>
    </row>
    <row r="185" spans="1:6" ht="38.25" hidden="1" customHeight="1">
      <c r="A185" s="38" t="s">
        <v>58</v>
      </c>
      <c r="B185" s="39">
        <v>9940040370</v>
      </c>
      <c r="C185" s="39"/>
      <c r="D185" s="35" t="s">
        <v>36</v>
      </c>
      <c r="E185" s="36">
        <f t="shared" ref="E185:F187" si="22">E186</f>
        <v>0</v>
      </c>
      <c r="F185" s="36">
        <f t="shared" si="22"/>
        <v>0</v>
      </c>
    </row>
    <row r="186" spans="1:6" ht="38.25" hidden="1" customHeight="1">
      <c r="A186" s="38" t="s">
        <v>58</v>
      </c>
      <c r="B186" s="39">
        <v>9940040370</v>
      </c>
      <c r="C186" s="39">
        <v>200</v>
      </c>
      <c r="D186" s="35" t="s">
        <v>112</v>
      </c>
      <c r="E186" s="36">
        <f t="shared" si="22"/>
        <v>0</v>
      </c>
      <c r="F186" s="36">
        <f t="shared" si="22"/>
        <v>0</v>
      </c>
    </row>
    <row r="187" spans="1:6" ht="38.25" hidden="1" customHeight="1">
      <c r="A187" s="38" t="s">
        <v>58</v>
      </c>
      <c r="B187" s="39">
        <v>9940040370</v>
      </c>
      <c r="C187" s="39">
        <v>240</v>
      </c>
      <c r="D187" s="35" t="s">
        <v>11</v>
      </c>
      <c r="E187" s="36">
        <f t="shared" si="22"/>
        <v>0</v>
      </c>
      <c r="F187" s="36">
        <f t="shared" si="22"/>
        <v>0</v>
      </c>
    </row>
    <row r="188" spans="1:6" ht="15" hidden="1" customHeight="1">
      <c r="A188" s="38" t="s">
        <v>58</v>
      </c>
      <c r="B188" s="39">
        <v>9940040370</v>
      </c>
      <c r="C188" s="39">
        <v>244</v>
      </c>
      <c r="D188" s="35" t="s">
        <v>12</v>
      </c>
      <c r="E188" s="36">
        <v>0</v>
      </c>
      <c r="F188" s="36">
        <v>0</v>
      </c>
    </row>
    <row r="189" spans="1:6" ht="29.25" customHeight="1">
      <c r="A189" s="38" t="s">
        <v>58</v>
      </c>
      <c r="B189" s="39">
        <v>9940040380</v>
      </c>
      <c r="C189" s="39"/>
      <c r="D189" s="35" t="s">
        <v>37</v>
      </c>
      <c r="E189" s="36">
        <f>E190</f>
        <v>195</v>
      </c>
      <c r="F189" s="36">
        <f>F190</f>
        <v>194.1369</v>
      </c>
    </row>
    <row r="190" spans="1:6" ht="24.75" customHeight="1">
      <c r="A190" s="210" t="s">
        <v>58</v>
      </c>
      <c r="B190" s="205">
        <v>9940040380</v>
      </c>
      <c r="C190" s="205">
        <v>200</v>
      </c>
      <c r="D190" s="145" t="s">
        <v>111</v>
      </c>
      <c r="E190" s="202">
        <f>E192</f>
        <v>195</v>
      </c>
      <c r="F190" s="202">
        <f>F192</f>
        <v>194.1369</v>
      </c>
    </row>
    <row r="191" spans="1:6" ht="16.5" customHeight="1">
      <c r="A191" s="210"/>
      <c r="B191" s="205"/>
      <c r="C191" s="205"/>
      <c r="D191" s="145"/>
      <c r="E191" s="202"/>
      <c r="F191" s="202"/>
    </row>
    <row r="192" spans="1:6" ht="19.5" customHeight="1">
      <c r="A192" s="210" t="s">
        <v>58</v>
      </c>
      <c r="B192" s="205">
        <v>9940040380</v>
      </c>
      <c r="C192" s="205">
        <v>240</v>
      </c>
      <c r="D192" s="145" t="s">
        <v>11</v>
      </c>
      <c r="E192" s="202">
        <f>E194</f>
        <v>195</v>
      </c>
      <c r="F192" s="202">
        <f>F194</f>
        <v>194.1369</v>
      </c>
    </row>
    <row r="193" spans="1:6" ht="20.25" customHeight="1">
      <c r="A193" s="210"/>
      <c r="B193" s="205"/>
      <c r="C193" s="205"/>
      <c r="D193" s="145"/>
      <c r="E193" s="202"/>
      <c r="F193" s="202"/>
    </row>
    <row r="194" spans="1:6" ht="32.25" customHeight="1">
      <c r="A194" s="38" t="s">
        <v>58</v>
      </c>
      <c r="B194" s="39">
        <v>9940040380</v>
      </c>
      <c r="C194" s="39">
        <v>244</v>
      </c>
      <c r="D194" s="35" t="s">
        <v>12</v>
      </c>
      <c r="E194" s="36">
        <v>195</v>
      </c>
      <c r="F194" s="36">
        <v>194.1369</v>
      </c>
    </row>
    <row r="195" spans="1:6">
      <c r="A195" s="38" t="s">
        <v>59</v>
      </c>
      <c r="B195" s="39"/>
      <c r="C195" s="39"/>
      <c r="D195" s="35" t="s">
        <v>38</v>
      </c>
      <c r="E195" s="36">
        <f>E196</f>
        <v>1051.67</v>
      </c>
      <c r="F195" s="36">
        <f t="shared" ref="F195" si="23">F196</f>
        <v>1005.00679</v>
      </c>
    </row>
    <row r="196" spans="1:6">
      <c r="A196" s="38" t="s">
        <v>60</v>
      </c>
      <c r="B196" s="39"/>
      <c r="C196" s="39"/>
      <c r="D196" s="35" t="s">
        <v>39</v>
      </c>
      <c r="E196" s="36">
        <f t="shared" ref="E196:F196" si="24">E197</f>
        <v>1051.67</v>
      </c>
      <c r="F196" s="36">
        <f t="shared" si="24"/>
        <v>1005.00679</v>
      </c>
    </row>
    <row r="197" spans="1:6" ht="25.5">
      <c r="A197" s="38" t="s">
        <v>60</v>
      </c>
      <c r="B197" s="39">
        <v>9900000000</v>
      </c>
      <c r="C197" s="39"/>
      <c r="D197" s="35" t="s">
        <v>146</v>
      </c>
      <c r="E197" s="36">
        <f>E198+E230</f>
        <v>1051.67</v>
      </c>
      <c r="F197" s="36">
        <f t="shared" ref="F197" si="25">F198+F230</f>
        <v>1005.00679</v>
      </c>
    </row>
    <row r="198" spans="1:6" ht="38.25">
      <c r="A198" s="38" t="s">
        <v>60</v>
      </c>
      <c r="B198" s="39">
        <v>9940000000</v>
      </c>
      <c r="C198" s="39"/>
      <c r="D198" s="35" t="s">
        <v>147</v>
      </c>
      <c r="E198" s="36">
        <f>E199+E211+E225</f>
        <v>725.96400000000006</v>
      </c>
      <c r="F198" s="36">
        <f t="shared" ref="F198" si="26">F199+F211+F225</f>
        <v>679.30079000000001</v>
      </c>
    </row>
    <row r="199" spans="1:6" ht="38.25" customHeight="1">
      <c r="A199" s="38" t="s">
        <v>60</v>
      </c>
      <c r="B199" s="39">
        <v>9940040500</v>
      </c>
      <c r="C199" s="39"/>
      <c r="D199" s="30" t="s">
        <v>106</v>
      </c>
      <c r="E199" s="36">
        <f>E200+E204+E208</f>
        <v>172.90899999999999</v>
      </c>
      <c r="F199" s="36">
        <f>F200+F204+F208</f>
        <v>163.69949</v>
      </c>
    </row>
    <row r="200" spans="1:6" ht="76.5">
      <c r="A200" s="38" t="s">
        <v>60</v>
      </c>
      <c r="B200" s="39">
        <v>9940040500</v>
      </c>
      <c r="C200" s="39">
        <v>100</v>
      </c>
      <c r="D200" s="12" t="s">
        <v>138</v>
      </c>
      <c r="E200" s="36">
        <f>E202+E203</f>
        <v>103</v>
      </c>
      <c r="F200" s="36">
        <f>F202+F203</f>
        <v>101.24293999999999</v>
      </c>
    </row>
    <row r="201" spans="1:6" ht="25.5">
      <c r="A201" s="38" t="s">
        <v>60</v>
      </c>
      <c r="B201" s="39">
        <v>9940040500</v>
      </c>
      <c r="C201" s="39">
        <v>110</v>
      </c>
      <c r="D201" s="12" t="s">
        <v>163</v>
      </c>
      <c r="E201" s="36">
        <f>E202+E203</f>
        <v>103</v>
      </c>
      <c r="F201" s="36">
        <f>F202+F203</f>
        <v>101.24293999999999</v>
      </c>
    </row>
    <row r="202" spans="1:6">
      <c r="A202" s="38" t="s">
        <v>60</v>
      </c>
      <c r="B202" s="39">
        <v>9940040500</v>
      </c>
      <c r="C202" s="39">
        <v>111</v>
      </c>
      <c r="D202" s="12" t="s">
        <v>139</v>
      </c>
      <c r="E202" s="36">
        <v>79</v>
      </c>
      <c r="F202" s="36">
        <v>77.759559999999993</v>
      </c>
    </row>
    <row r="203" spans="1:6" ht="48.75" customHeight="1">
      <c r="A203" s="38" t="s">
        <v>60</v>
      </c>
      <c r="B203" s="39">
        <v>9940040500</v>
      </c>
      <c r="C203" s="39">
        <v>119</v>
      </c>
      <c r="D203" s="19" t="s">
        <v>160</v>
      </c>
      <c r="E203" s="36">
        <v>24</v>
      </c>
      <c r="F203" s="36">
        <v>23.48338</v>
      </c>
    </row>
    <row r="204" spans="1:6" ht="30" customHeight="1">
      <c r="A204" s="14" t="s">
        <v>60</v>
      </c>
      <c r="B204" s="15">
        <v>9940040500</v>
      </c>
      <c r="C204" s="15">
        <v>200</v>
      </c>
      <c r="D204" s="16" t="s">
        <v>140</v>
      </c>
      <c r="E204" s="23">
        <f>E205</f>
        <v>69.908999999999992</v>
      </c>
      <c r="F204" s="23">
        <f t="shared" ref="F204" si="27">F205</f>
        <v>62.45655</v>
      </c>
    </row>
    <row r="205" spans="1:6" ht="37.5" customHeight="1">
      <c r="A205" s="14" t="s">
        <v>60</v>
      </c>
      <c r="B205" s="15">
        <v>9940040500</v>
      </c>
      <c r="C205" s="15">
        <v>240</v>
      </c>
      <c r="D205" s="16" t="s">
        <v>141</v>
      </c>
      <c r="E205" s="23">
        <f>E206+E207</f>
        <v>69.908999999999992</v>
      </c>
      <c r="F205" s="23">
        <f t="shared" ref="F205" si="28">F206+F207</f>
        <v>62.45655</v>
      </c>
    </row>
    <row r="206" spans="1:6" ht="29.25" customHeight="1">
      <c r="A206" s="14" t="s">
        <v>60</v>
      </c>
      <c r="B206" s="15">
        <v>9940040500</v>
      </c>
      <c r="C206" s="15">
        <v>244</v>
      </c>
      <c r="D206" s="16" t="s">
        <v>142</v>
      </c>
      <c r="E206" s="23">
        <v>56.436999999999998</v>
      </c>
      <c r="F206" s="23">
        <v>56.36</v>
      </c>
    </row>
    <row r="207" spans="1:6" ht="16.5" customHeight="1">
      <c r="A207" s="14" t="s">
        <v>60</v>
      </c>
      <c r="B207" s="15">
        <v>9940040500</v>
      </c>
      <c r="C207" s="15">
        <v>247</v>
      </c>
      <c r="D207" s="16" t="s">
        <v>171</v>
      </c>
      <c r="E207" s="23">
        <v>13.472</v>
      </c>
      <c r="F207" s="23">
        <v>6.0965499999999997</v>
      </c>
    </row>
    <row r="208" spans="1:6" ht="24" hidden="1" customHeight="1">
      <c r="A208" s="38" t="s">
        <v>60</v>
      </c>
      <c r="B208" s="15">
        <v>9940040500</v>
      </c>
      <c r="C208" s="43">
        <v>800</v>
      </c>
      <c r="D208" s="17" t="s">
        <v>13</v>
      </c>
      <c r="E208" s="36">
        <f>E210</f>
        <v>0</v>
      </c>
      <c r="F208" s="36">
        <f>F210</f>
        <v>0</v>
      </c>
    </row>
    <row r="209" spans="1:6" ht="24.75" hidden="1" customHeight="1">
      <c r="A209" s="38" t="s">
        <v>60</v>
      </c>
      <c r="B209" s="39">
        <v>9940040500</v>
      </c>
      <c r="C209" s="39">
        <v>850</v>
      </c>
      <c r="D209" s="16" t="s">
        <v>165</v>
      </c>
      <c r="E209" s="31"/>
      <c r="F209" s="31">
        <f>F210</f>
        <v>0</v>
      </c>
    </row>
    <row r="210" spans="1:6" ht="23.25" hidden="1" customHeight="1">
      <c r="A210" s="38" t="s">
        <v>60</v>
      </c>
      <c r="B210" s="15">
        <v>9940040500</v>
      </c>
      <c r="C210" s="43">
        <v>853</v>
      </c>
      <c r="D210" s="17" t="s">
        <v>15</v>
      </c>
      <c r="E210" s="36"/>
      <c r="F210" s="36">
        <v>0</v>
      </c>
    </row>
    <row r="211" spans="1:6" ht="27" hidden="1" customHeight="1">
      <c r="A211" s="210" t="s">
        <v>60</v>
      </c>
      <c r="B211" s="205">
        <v>9940040510</v>
      </c>
      <c r="C211" s="205"/>
      <c r="D211" s="206" t="s">
        <v>105</v>
      </c>
      <c r="E211" s="202">
        <f>E213+E219+E222</f>
        <v>549.79700000000003</v>
      </c>
      <c r="F211" s="202">
        <f t="shared" ref="F211" si="29">F213+F219+F222</f>
        <v>512.3433</v>
      </c>
    </row>
    <row r="212" spans="1:6" ht="42.75" customHeight="1">
      <c r="A212" s="210"/>
      <c r="B212" s="205"/>
      <c r="C212" s="205"/>
      <c r="D212" s="206"/>
      <c r="E212" s="202"/>
      <c r="F212" s="202"/>
    </row>
    <row r="213" spans="1:6" ht="24.75" customHeight="1">
      <c r="A213" s="210" t="s">
        <v>60</v>
      </c>
      <c r="B213" s="205">
        <v>9940040510</v>
      </c>
      <c r="C213" s="205">
        <v>100</v>
      </c>
      <c r="D213" s="206" t="s">
        <v>138</v>
      </c>
      <c r="E213" s="202">
        <f>E216+E217</f>
        <v>523.79700000000003</v>
      </c>
      <c r="F213" s="202">
        <f t="shared" ref="F213" si="30">F216+F217</f>
        <v>495.45127000000002</v>
      </c>
    </row>
    <row r="214" spans="1:6" ht="57" customHeight="1">
      <c r="A214" s="210"/>
      <c r="B214" s="205"/>
      <c r="C214" s="205"/>
      <c r="D214" s="206"/>
      <c r="E214" s="202"/>
      <c r="F214" s="202"/>
    </row>
    <row r="215" spans="1:6" ht="27.75" customHeight="1">
      <c r="A215" s="38" t="s">
        <v>60</v>
      </c>
      <c r="B215" s="39">
        <v>9940040510</v>
      </c>
      <c r="C215" s="39">
        <v>110</v>
      </c>
      <c r="D215" s="12" t="s">
        <v>163</v>
      </c>
      <c r="E215" s="36">
        <f>E216+E217</f>
        <v>523.79700000000003</v>
      </c>
      <c r="F215" s="36">
        <f>F216+F217</f>
        <v>495.45127000000002</v>
      </c>
    </row>
    <row r="216" spans="1:6" ht="15.75" customHeight="1">
      <c r="A216" s="38" t="s">
        <v>60</v>
      </c>
      <c r="B216" s="39">
        <v>9940040510</v>
      </c>
      <c r="C216" s="39">
        <v>111</v>
      </c>
      <c r="D216" s="40" t="s">
        <v>139</v>
      </c>
      <c r="E216" s="36">
        <v>403.30799999999999</v>
      </c>
      <c r="F216" s="36">
        <v>380.53093000000001</v>
      </c>
    </row>
    <row r="217" spans="1:6" ht="42.75" customHeight="1">
      <c r="A217" s="208" t="s">
        <v>60</v>
      </c>
      <c r="B217" s="209">
        <v>9940040510</v>
      </c>
      <c r="C217" s="209">
        <v>119</v>
      </c>
      <c r="D217" s="206" t="s">
        <v>160</v>
      </c>
      <c r="E217" s="207">
        <v>120.489</v>
      </c>
      <c r="F217" s="207">
        <v>114.92034</v>
      </c>
    </row>
    <row r="218" spans="1:6" ht="7.5" customHeight="1">
      <c r="A218" s="208"/>
      <c r="B218" s="209"/>
      <c r="C218" s="209"/>
      <c r="D218" s="206"/>
      <c r="E218" s="207"/>
      <c r="F218" s="207"/>
    </row>
    <row r="219" spans="1:6" ht="39" customHeight="1">
      <c r="A219" s="38" t="s">
        <v>60</v>
      </c>
      <c r="B219" s="39">
        <v>9940040510</v>
      </c>
      <c r="C219" s="39">
        <v>200</v>
      </c>
      <c r="D219" s="16" t="s">
        <v>140</v>
      </c>
      <c r="E219" s="36">
        <f t="shared" ref="E219:F220" si="31">E220</f>
        <v>24</v>
      </c>
      <c r="F219" s="36">
        <f t="shared" si="31"/>
        <v>16.892029999999998</v>
      </c>
    </row>
    <row r="220" spans="1:6" ht="28.5" customHeight="1">
      <c r="A220" s="38" t="s">
        <v>60</v>
      </c>
      <c r="B220" s="39">
        <v>9940040510</v>
      </c>
      <c r="C220" s="39">
        <v>240</v>
      </c>
      <c r="D220" s="16" t="s">
        <v>141</v>
      </c>
      <c r="E220" s="36">
        <f t="shared" si="31"/>
        <v>24</v>
      </c>
      <c r="F220" s="36">
        <f t="shared" si="31"/>
        <v>16.892029999999998</v>
      </c>
    </row>
    <row r="221" spans="1:6" ht="24" customHeight="1">
      <c r="A221" s="38" t="s">
        <v>60</v>
      </c>
      <c r="B221" s="39">
        <v>9940040510</v>
      </c>
      <c r="C221" s="39">
        <v>244</v>
      </c>
      <c r="D221" s="16" t="s">
        <v>142</v>
      </c>
      <c r="E221" s="41">
        <v>24</v>
      </c>
      <c r="F221" s="41">
        <v>16.892029999999998</v>
      </c>
    </row>
    <row r="222" spans="1:6" ht="15" customHeight="1">
      <c r="A222" s="38" t="s">
        <v>60</v>
      </c>
      <c r="B222" s="39">
        <v>9940040510</v>
      </c>
      <c r="C222" s="39">
        <v>800</v>
      </c>
      <c r="D222" s="16" t="s">
        <v>13</v>
      </c>
      <c r="E222" s="25">
        <f>E224</f>
        <v>2</v>
      </c>
      <c r="F222" s="25">
        <v>0</v>
      </c>
    </row>
    <row r="223" spans="1:6" ht="18.75" customHeight="1">
      <c r="A223" s="38" t="s">
        <v>60</v>
      </c>
      <c r="B223" s="39">
        <v>9940040510</v>
      </c>
      <c r="C223" s="39">
        <v>850</v>
      </c>
      <c r="D223" s="16" t="s">
        <v>165</v>
      </c>
      <c r="E223" s="25">
        <f>E224</f>
        <v>2</v>
      </c>
      <c r="F223" s="25">
        <f>F224</f>
        <v>0</v>
      </c>
    </row>
    <row r="224" spans="1:6" ht="16.5" customHeight="1">
      <c r="A224" s="38" t="s">
        <v>60</v>
      </c>
      <c r="B224" s="39">
        <v>9940040510</v>
      </c>
      <c r="C224" s="39">
        <v>853</v>
      </c>
      <c r="D224" s="16" t="s">
        <v>15</v>
      </c>
      <c r="E224" s="25">
        <v>2</v>
      </c>
      <c r="F224" s="25">
        <v>0</v>
      </c>
    </row>
    <row r="225" spans="1:6" ht="24.75" customHeight="1">
      <c r="A225" s="38" t="s">
        <v>60</v>
      </c>
      <c r="B225" s="39" t="s">
        <v>143</v>
      </c>
      <c r="C225" s="39"/>
      <c r="D225" s="16" t="s">
        <v>144</v>
      </c>
      <c r="E225" s="25">
        <f>E226</f>
        <v>3.258</v>
      </c>
      <c r="F225" s="25">
        <f t="shared" ref="F225" si="32">F226</f>
        <v>3.258</v>
      </c>
    </row>
    <row r="226" spans="1:6" ht="29.25" customHeight="1">
      <c r="A226" s="38" t="s">
        <v>60</v>
      </c>
      <c r="B226" s="39" t="s">
        <v>143</v>
      </c>
      <c r="C226" s="39">
        <v>100</v>
      </c>
      <c r="D226" s="16" t="s">
        <v>138</v>
      </c>
      <c r="E226" s="25">
        <f>E228+E229</f>
        <v>3.258</v>
      </c>
      <c r="F226" s="25">
        <f t="shared" ref="F226" si="33">F228+F229</f>
        <v>3.258</v>
      </c>
    </row>
    <row r="227" spans="1:6" ht="30" customHeight="1">
      <c r="A227" s="38" t="s">
        <v>60</v>
      </c>
      <c r="B227" s="39" t="s">
        <v>143</v>
      </c>
      <c r="C227" s="39">
        <v>100</v>
      </c>
      <c r="D227" s="16" t="s">
        <v>163</v>
      </c>
      <c r="E227" s="25">
        <f>E228+E229</f>
        <v>3.258</v>
      </c>
      <c r="F227" s="25">
        <f t="shared" ref="F227" si="34">F228+F229</f>
        <v>3.258</v>
      </c>
    </row>
    <row r="228" spans="1:6" ht="22.5" customHeight="1">
      <c r="A228" s="38" t="s">
        <v>60</v>
      </c>
      <c r="B228" s="39" t="s">
        <v>143</v>
      </c>
      <c r="C228" s="39">
        <v>111</v>
      </c>
      <c r="D228" s="40" t="s">
        <v>139</v>
      </c>
      <c r="E228" s="42">
        <v>2.5019999999999998</v>
      </c>
      <c r="F228" s="42">
        <v>2.5019999999999998</v>
      </c>
    </row>
    <row r="229" spans="1:6" ht="50.25" customHeight="1">
      <c r="A229" s="38" t="s">
        <v>60</v>
      </c>
      <c r="B229" s="39" t="s">
        <v>143</v>
      </c>
      <c r="C229" s="39">
        <v>119</v>
      </c>
      <c r="D229" s="40" t="s">
        <v>160</v>
      </c>
      <c r="E229" s="42">
        <v>0.75600000000000001</v>
      </c>
      <c r="F229" s="42">
        <v>0.75600000000000001</v>
      </c>
    </row>
    <row r="230" spans="1:6" ht="35.25" customHeight="1">
      <c r="A230" s="38" t="s">
        <v>60</v>
      </c>
      <c r="B230" s="39">
        <v>9950000000</v>
      </c>
      <c r="C230" s="39"/>
      <c r="D230" s="35" t="s">
        <v>94</v>
      </c>
      <c r="E230" s="42">
        <f t="shared" ref="E230:F231" si="35">E231</f>
        <v>325.70600000000002</v>
      </c>
      <c r="F230" s="42">
        <f t="shared" si="35"/>
        <v>325.70600000000002</v>
      </c>
    </row>
    <row r="231" spans="1:6" ht="30" customHeight="1">
      <c r="A231" s="38" t="s">
        <v>60</v>
      </c>
      <c r="B231" s="39">
        <v>9950010680</v>
      </c>
      <c r="C231" s="39"/>
      <c r="D231" s="35" t="s">
        <v>161</v>
      </c>
      <c r="E231" s="42">
        <f t="shared" si="35"/>
        <v>325.70600000000002</v>
      </c>
      <c r="F231" s="42">
        <f t="shared" si="35"/>
        <v>325.70600000000002</v>
      </c>
    </row>
    <row r="232" spans="1:6" ht="51" customHeight="1">
      <c r="A232" s="38" t="s">
        <v>60</v>
      </c>
      <c r="B232" s="39">
        <v>9950010680</v>
      </c>
      <c r="C232" s="39">
        <v>100</v>
      </c>
      <c r="D232" s="35" t="s">
        <v>138</v>
      </c>
      <c r="E232" s="42">
        <f>E234+E235</f>
        <v>325.70600000000002</v>
      </c>
      <c r="F232" s="42">
        <f t="shared" ref="F232" si="36">F234+F235</f>
        <v>325.70600000000002</v>
      </c>
    </row>
    <row r="233" spans="1:6" ht="25.5">
      <c r="A233" s="38" t="s">
        <v>60</v>
      </c>
      <c r="B233" s="39">
        <v>9950010680</v>
      </c>
      <c r="C233" s="39">
        <v>110</v>
      </c>
      <c r="D233" s="35" t="s">
        <v>163</v>
      </c>
      <c r="E233" s="42">
        <f>E234+E235</f>
        <v>325.70600000000002</v>
      </c>
      <c r="F233" s="42">
        <f t="shared" ref="F233" si="37">F234+F235</f>
        <v>325.70600000000002</v>
      </c>
    </row>
    <row r="234" spans="1:6">
      <c r="A234" s="38" t="s">
        <v>60</v>
      </c>
      <c r="B234" s="39">
        <v>9950010680</v>
      </c>
      <c r="C234" s="39">
        <v>111</v>
      </c>
      <c r="D234" s="35" t="s">
        <v>139</v>
      </c>
      <c r="E234" s="42">
        <v>250.15799999999999</v>
      </c>
      <c r="F234" s="42">
        <v>250.15799999999999</v>
      </c>
    </row>
    <row r="235" spans="1:6" ht="52.5" customHeight="1">
      <c r="A235" s="38" t="s">
        <v>60</v>
      </c>
      <c r="B235" s="39">
        <v>9950010680</v>
      </c>
      <c r="C235" s="39">
        <v>119</v>
      </c>
      <c r="D235" s="19" t="s">
        <v>160</v>
      </c>
      <c r="E235" s="42">
        <v>75.548000000000002</v>
      </c>
      <c r="F235" s="42">
        <v>75.548000000000002</v>
      </c>
    </row>
    <row r="236" spans="1:6" ht="19.5" customHeight="1">
      <c r="A236" s="35">
        <v>1000</v>
      </c>
      <c r="B236" s="39"/>
      <c r="C236" s="39"/>
      <c r="D236" s="35" t="s">
        <v>145</v>
      </c>
      <c r="E236" s="42">
        <f t="shared" ref="E236:F237" si="38">E237</f>
        <v>44</v>
      </c>
      <c r="F236" s="42">
        <f t="shared" si="38"/>
        <v>20.638999999999999</v>
      </c>
    </row>
    <row r="237" spans="1:6" ht="18" customHeight="1">
      <c r="A237" s="35">
        <v>1003</v>
      </c>
      <c r="B237" s="39"/>
      <c r="C237" s="39"/>
      <c r="D237" s="35" t="s">
        <v>137</v>
      </c>
      <c r="E237" s="42">
        <f t="shared" si="38"/>
        <v>44</v>
      </c>
      <c r="F237" s="42">
        <f t="shared" si="38"/>
        <v>20.638999999999999</v>
      </c>
    </row>
    <row r="238" spans="1:6" ht="26.25" customHeight="1">
      <c r="A238" s="38" t="s">
        <v>148</v>
      </c>
      <c r="B238" s="39">
        <v>9900000000</v>
      </c>
      <c r="C238" s="39"/>
      <c r="D238" s="35" t="s">
        <v>146</v>
      </c>
      <c r="E238" s="42">
        <f>E239</f>
        <v>44</v>
      </c>
      <c r="F238" s="42">
        <f>F239</f>
        <v>20.638999999999999</v>
      </c>
    </row>
    <row r="239" spans="1:6" ht="0.75" customHeight="1">
      <c r="A239" s="145">
        <v>1003</v>
      </c>
      <c r="B239" s="205">
        <v>9940000000</v>
      </c>
      <c r="C239" s="205"/>
      <c r="D239" s="145" t="s">
        <v>147</v>
      </c>
      <c r="E239" s="204">
        <f>E241</f>
        <v>44</v>
      </c>
      <c r="F239" s="204">
        <f>F241</f>
        <v>20.638999999999999</v>
      </c>
    </row>
    <row r="240" spans="1:6" ht="36" customHeight="1">
      <c r="A240" s="145"/>
      <c r="B240" s="205"/>
      <c r="C240" s="205"/>
      <c r="D240" s="145"/>
      <c r="E240" s="204"/>
      <c r="F240" s="204"/>
    </row>
    <row r="241" spans="1:6" ht="27.75" customHeight="1">
      <c r="A241" s="145">
        <v>1003</v>
      </c>
      <c r="B241" s="205">
        <v>9940040540</v>
      </c>
      <c r="C241" s="205"/>
      <c r="D241" s="206" t="s">
        <v>149</v>
      </c>
      <c r="E241" s="204">
        <f>E243</f>
        <v>44</v>
      </c>
      <c r="F241" s="204">
        <f t="shared" ref="F241" si="39">F243</f>
        <v>20.638999999999999</v>
      </c>
    </row>
    <row r="242" spans="1:6" ht="15" customHeight="1">
      <c r="A242" s="145"/>
      <c r="B242" s="205"/>
      <c r="C242" s="205"/>
      <c r="D242" s="206"/>
      <c r="E242" s="204"/>
      <c r="F242" s="204"/>
    </row>
    <row r="243" spans="1:6" ht="25.5">
      <c r="A243" s="35">
        <v>1003</v>
      </c>
      <c r="B243" s="39">
        <v>9940040540</v>
      </c>
      <c r="C243" s="39">
        <v>300</v>
      </c>
      <c r="D243" s="40" t="s">
        <v>151</v>
      </c>
      <c r="E243" s="42">
        <f>E245</f>
        <v>44</v>
      </c>
      <c r="F243" s="42">
        <f>F245</f>
        <v>20.638999999999999</v>
      </c>
    </row>
    <row r="244" spans="1:6" ht="25.5">
      <c r="A244" s="35">
        <v>1003</v>
      </c>
      <c r="B244" s="39">
        <v>9940040540</v>
      </c>
      <c r="C244" s="39">
        <v>320</v>
      </c>
      <c r="D244" s="40" t="s">
        <v>164</v>
      </c>
      <c r="E244" s="42">
        <f>E245</f>
        <v>44</v>
      </c>
      <c r="F244" s="42">
        <f t="shared" ref="F244" si="40">F245</f>
        <v>20.638999999999999</v>
      </c>
    </row>
    <row r="245" spans="1:6" ht="38.25">
      <c r="A245" s="35">
        <v>1003</v>
      </c>
      <c r="B245" s="39">
        <v>9940040540</v>
      </c>
      <c r="C245" s="39">
        <v>321</v>
      </c>
      <c r="D245" s="35" t="s">
        <v>150</v>
      </c>
      <c r="E245" s="42">
        <v>44</v>
      </c>
      <c r="F245" s="42">
        <v>20.638999999999999</v>
      </c>
    </row>
    <row r="246" spans="1:6" ht="25.5">
      <c r="A246" s="35">
        <v>1300</v>
      </c>
      <c r="B246" s="39" t="s">
        <v>40</v>
      </c>
      <c r="C246" s="39"/>
      <c r="D246" s="35" t="s">
        <v>96</v>
      </c>
      <c r="E246" s="42">
        <f t="shared" ref="E246:F251" si="41">E247</f>
        <v>0.36299999999999999</v>
      </c>
      <c r="F246" s="42">
        <f t="shared" si="41"/>
        <v>0.36299999999999999</v>
      </c>
    </row>
    <row r="247" spans="1:6" ht="25.5">
      <c r="A247" s="35">
        <v>1301</v>
      </c>
      <c r="B247" s="39"/>
      <c r="C247" s="39"/>
      <c r="D247" s="35" t="s">
        <v>98</v>
      </c>
      <c r="E247" s="42">
        <f t="shared" si="41"/>
        <v>0.36299999999999999</v>
      </c>
      <c r="F247" s="42">
        <f t="shared" si="41"/>
        <v>0.36299999999999999</v>
      </c>
    </row>
    <row r="248" spans="1:6" ht="25.5">
      <c r="A248" s="38" t="s">
        <v>97</v>
      </c>
      <c r="B248" s="39">
        <v>9900000000</v>
      </c>
      <c r="C248" s="39"/>
      <c r="D248" s="35" t="s">
        <v>146</v>
      </c>
      <c r="E248" s="42">
        <f t="shared" si="41"/>
        <v>0.36299999999999999</v>
      </c>
      <c r="F248" s="42">
        <f t="shared" si="41"/>
        <v>0.36299999999999999</v>
      </c>
    </row>
    <row r="249" spans="1:6" ht="25.5" customHeight="1">
      <c r="A249" s="38" t="s">
        <v>97</v>
      </c>
      <c r="B249" s="39">
        <v>9940000000</v>
      </c>
      <c r="C249" s="39"/>
      <c r="D249" s="35" t="s">
        <v>147</v>
      </c>
      <c r="E249" s="42">
        <f t="shared" si="41"/>
        <v>0.36299999999999999</v>
      </c>
      <c r="F249" s="42">
        <f t="shared" si="41"/>
        <v>0.36299999999999999</v>
      </c>
    </row>
    <row r="250" spans="1:6" ht="15" hidden="1" customHeight="1">
      <c r="A250" s="35">
        <v>1301</v>
      </c>
      <c r="B250" s="39">
        <v>9940040120</v>
      </c>
      <c r="C250" s="39"/>
      <c r="D250" s="35" t="s">
        <v>41</v>
      </c>
      <c r="E250" s="42">
        <f t="shared" si="41"/>
        <v>0.36299999999999999</v>
      </c>
      <c r="F250" s="42">
        <f t="shared" si="41"/>
        <v>0.36299999999999999</v>
      </c>
    </row>
    <row r="251" spans="1:6" ht="25.5">
      <c r="A251" s="35">
        <v>1301</v>
      </c>
      <c r="B251" s="39">
        <v>9940040120</v>
      </c>
      <c r="C251" s="39">
        <v>700</v>
      </c>
      <c r="D251" s="35" t="s">
        <v>115</v>
      </c>
      <c r="E251" s="42">
        <f t="shared" si="41"/>
        <v>0.36299999999999999</v>
      </c>
      <c r="F251" s="42">
        <f t="shared" si="41"/>
        <v>0.36299999999999999</v>
      </c>
    </row>
    <row r="252" spans="1:6">
      <c r="A252" s="35">
        <v>1301</v>
      </c>
      <c r="B252" s="39">
        <v>9940040120</v>
      </c>
      <c r="C252" s="39">
        <v>730</v>
      </c>
      <c r="D252" s="35" t="s">
        <v>42</v>
      </c>
      <c r="E252" s="42">
        <v>0.36299999999999999</v>
      </c>
      <c r="F252" s="42">
        <v>0.36299999999999999</v>
      </c>
    </row>
    <row r="253" spans="1:6">
      <c r="A253" s="11"/>
      <c r="B253" s="39"/>
      <c r="C253" s="39"/>
      <c r="D253" s="35" t="s">
        <v>43</v>
      </c>
      <c r="E253" s="42">
        <f>E21+E100+E117+E134+E155+E195+E236+E246</f>
        <v>8950.7329999999984</v>
      </c>
      <c r="F253" s="42">
        <f>F21+F100+F117+F134+F155+F195+F236+F246</f>
        <v>7548.52034</v>
      </c>
    </row>
    <row r="259" spans="5:5">
      <c r="E259" s="8"/>
    </row>
  </sheetData>
  <mergeCells count="211">
    <mergeCell ref="A18:F18"/>
    <mergeCell ref="A26:A28"/>
    <mergeCell ref="B26:B28"/>
    <mergeCell ref="C26:C28"/>
    <mergeCell ref="D26:D28"/>
    <mergeCell ref="E26:E28"/>
    <mergeCell ref="F26:F28"/>
    <mergeCell ref="F31:F32"/>
    <mergeCell ref="A41:A42"/>
    <mergeCell ref="B41:B42"/>
    <mergeCell ref="C41:C42"/>
    <mergeCell ref="D41:D42"/>
    <mergeCell ref="E41:E42"/>
    <mergeCell ref="F41:F42"/>
    <mergeCell ref="A31:A32"/>
    <mergeCell ref="B31:B32"/>
    <mergeCell ref="C31:C32"/>
    <mergeCell ref="D31:D32"/>
    <mergeCell ref="E31:E32"/>
    <mergeCell ref="F43:F44"/>
    <mergeCell ref="A45:A46"/>
    <mergeCell ref="B45:B46"/>
    <mergeCell ref="C45:C46"/>
    <mergeCell ref="D45:D46"/>
    <mergeCell ref="E45:E46"/>
    <mergeCell ref="F45:F46"/>
    <mergeCell ref="A43:A44"/>
    <mergeCell ref="B43:B44"/>
    <mergeCell ref="C43:C44"/>
    <mergeCell ref="D43:D44"/>
    <mergeCell ref="E43:E44"/>
    <mergeCell ref="F54:F55"/>
    <mergeCell ref="A56:A57"/>
    <mergeCell ref="B56:B57"/>
    <mergeCell ref="C56:C57"/>
    <mergeCell ref="D56:D57"/>
    <mergeCell ref="E56:E57"/>
    <mergeCell ref="F56:F57"/>
    <mergeCell ref="A54:A55"/>
    <mergeCell ref="B54:B55"/>
    <mergeCell ref="C54:C55"/>
    <mergeCell ref="D54:D55"/>
    <mergeCell ref="E54:E55"/>
    <mergeCell ref="F74:F75"/>
    <mergeCell ref="A76:A77"/>
    <mergeCell ref="B76:B77"/>
    <mergeCell ref="C76:C77"/>
    <mergeCell ref="D76:D77"/>
    <mergeCell ref="E76:E77"/>
    <mergeCell ref="F76:F77"/>
    <mergeCell ref="A74:A75"/>
    <mergeCell ref="B74:B75"/>
    <mergeCell ref="C74:C75"/>
    <mergeCell ref="D74:D75"/>
    <mergeCell ref="E74:E75"/>
    <mergeCell ref="F84:F85"/>
    <mergeCell ref="A86:A87"/>
    <mergeCell ref="B86:B87"/>
    <mergeCell ref="C86:C87"/>
    <mergeCell ref="D86:D87"/>
    <mergeCell ref="E86:E87"/>
    <mergeCell ref="F86:F87"/>
    <mergeCell ref="A84:A85"/>
    <mergeCell ref="B84:B85"/>
    <mergeCell ref="C84:C85"/>
    <mergeCell ref="D84:D85"/>
    <mergeCell ref="E84:E85"/>
    <mergeCell ref="F93:F95"/>
    <mergeCell ref="A97:A98"/>
    <mergeCell ref="B97:B98"/>
    <mergeCell ref="C97:C98"/>
    <mergeCell ref="D97:D98"/>
    <mergeCell ref="E97:E98"/>
    <mergeCell ref="F97:F98"/>
    <mergeCell ref="A93:A95"/>
    <mergeCell ref="B93:B95"/>
    <mergeCell ref="C93:C95"/>
    <mergeCell ref="D93:D95"/>
    <mergeCell ref="E93:E95"/>
    <mergeCell ref="F104:F105"/>
    <mergeCell ref="A106:A108"/>
    <mergeCell ref="B106:B108"/>
    <mergeCell ref="C106:C108"/>
    <mergeCell ref="D106:D108"/>
    <mergeCell ref="E106:E108"/>
    <mergeCell ref="F106:F108"/>
    <mergeCell ref="A104:A105"/>
    <mergeCell ref="B104:B105"/>
    <mergeCell ref="C104:C105"/>
    <mergeCell ref="D104:D105"/>
    <mergeCell ref="E104:E105"/>
    <mergeCell ref="A122:A123"/>
    <mergeCell ref="B122:B123"/>
    <mergeCell ref="C122:C123"/>
    <mergeCell ref="D122:D123"/>
    <mergeCell ref="E122:E123"/>
    <mergeCell ref="F122:F123"/>
    <mergeCell ref="F114:F115"/>
    <mergeCell ref="A117:A118"/>
    <mergeCell ref="B117:B118"/>
    <mergeCell ref="C117:C118"/>
    <mergeCell ref="D117:D118"/>
    <mergeCell ref="E117:E118"/>
    <mergeCell ref="F117:F118"/>
    <mergeCell ref="A114:A115"/>
    <mergeCell ref="B114:B115"/>
    <mergeCell ref="C114:C115"/>
    <mergeCell ref="D114:D115"/>
    <mergeCell ref="E114:E115"/>
    <mergeCell ref="F138:F139"/>
    <mergeCell ref="A150:A151"/>
    <mergeCell ref="B150:B151"/>
    <mergeCell ref="C150:C151"/>
    <mergeCell ref="D150:D151"/>
    <mergeCell ref="E150:E151"/>
    <mergeCell ref="F150:F151"/>
    <mergeCell ref="A138:A139"/>
    <mergeCell ref="B138:B139"/>
    <mergeCell ref="C138:C139"/>
    <mergeCell ref="D138:D139"/>
    <mergeCell ref="E138:E139"/>
    <mergeCell ref="F152:F153"/>
    <mergeCell ref="A159:A160"/>
    <mergeCell ref="B159:B160"/>
    <mergeCell ref="C159:C160"/>
    <mergeCell ref="D159:D160"/>
    <mergeCell ref="E159:E160"/>
    <mergeCell ref="F159:F160"/>
    <mergeCell ref="A152:A153"/>
    <mergeCell ref="B152:B153"/>
    <mergeCell ref="C152:C153"/>
    <mergeCell ref="D152:D153"/>
    <mergeCell ref="E152:E153"/>
    <mergeCell ref="F161:F162"/>
    <mergeCell ref="A163:A164"/>
    <mergeCell ref="B163:B164"/>
    <mergeCell ref="C163:C164"/>
    <mergeCell ref="D163:D164"/>
    <mergeCell ref="E163:E164"/>
    <mergeCell ref="F163:F164"/>
    <mergeCell ref="A161:A162"/>
    <mergeCell ref="B161:B162"/>
    <mergeCell ref="C161:C162"/>
    <mergeCell ref="D161:D162"/>
    <mergeCell ref="E161:E162"/>
    <mergeCell ref="F171:F172"/>
    <mergeCell ref="A173:A174"/>
    <mergeCell ref="B173:B174"/>
    <mergeCell ref="C173:C174"/>
    <mergeCell ref="D173:D174"/>
    <mergeCell ref="E173:E174"/>
    <mergeCell ref="F173:F174"/>
    <mergeCell ref="A171:A172"/>
    <mergeCell ref="B171:B172"/>
    <mergeCell ref="C171:C172"/>
    <mergeCell ref="D171:D172"/>
    <mergeCell ref="E171:E172"/>
    <mergeCell ref="F179:F180"/>
    <mergeCell ref="A181:A182"/>
    <mergeCell ref="B181:B182"/>
    <mergeCell ref="C181:C182"/>
    <mergeCell ref="D181:D182"/>
    <mergeCell ref="E181:E182"/>
    <mergeCell ref="F181:F182"/>
    <mergeCell ref="A179:A180"/>
    <mergeCell ref="B179:B180"/>
    <mergeCell ref="C179:C180"/>
    <mergeCell ref="D179:D180"/>
    <mergeCell ref="E179:E180"/>
    <mergeCell ref="F190:F191"/>
    <mergeCell ref="A192:A193"/>
    <mergeCell ref="B192:B193"/>
    <mergeCell ref="C192:C193"/>
    <mergeCell ref="D192:D193"/>
    <mergeCell ref="E192:E193"/>
    <mergeCell ref="F192:F193"/>
    <mergeCell ref="A190:A191"/>
    <mergeCell ref="B190:B191"/>
    <mergeCell ref="C190:C191"/>
    <mergeCell ref="D190:D191"/>
    <mergeCell ref="E190:E191"/>
    <mergeCell ref="A213:A214"/>
    <mergeCell ref="B213:B214"/>
    <mergeCell ref="C213:C214"/>
    <mergeCell ref="D213:D214"/>
    <mergeCell ref="E213:E214"/>
    <mergeCell ref="F213:F214"/>
    <mergeCell ref="A211:A212"/>
    <mergeCell ref="B211:B212"/>
    <mergeCell ref="C211:C212"/>
    <mergeCell ref="D211:D212"/>
    <mergeCell ref="E211:E212"/>
    <mergeCell ref="F211:F212"/>
    <mergeCell ref="F241:F242"/>
    <mergeCell ref="A241:A242"/>
    <mergeCell ref="B241:B242"/>
    <mergeCell ref="C241:C242"/>
    <mergeCell ref="D241:D242"/>
    <mergeCell ref="E241:E242"/>
    <mergeCell ref="F217:F218"/>
    <mergeCell ref="A239:A240"/>
    <mergeCell ref="B239:B240"/>
    <mergeCell ref="C239:C240"/>
    <mergeCell ref="D239:D240"/>
    <mergeCell ref="E239:E240"/>
    <mergeCell ref="F239:F240"/>
    <mergeCell ref="A217:A218"/>
    <mergeCell ref="B217:B218"/>
    <mergeCell ref="C217:C218"/>
    <mergeCell ref="D217:D218"/>
    <mergeCell ref="E217:E218"/>
  </mergeCells>
  <pageMargins left="0.51181102362204722" right="0.11811023622047245" top="0.15748031496062992" bottom="0.15748031496062992" header="0.31496062992125984" footer="0.31496062992125984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H259"/>
  <sheetViews>
    <sheetView workbookViewId="0">
      <selection activeCell="F19" sqref="F19"/>
    </sheetView>
  </sheetViews>
  <sheetFormatPr defaultColWidth="9.140625" defaultRowHeight="15"/>
  <cols>
    <col min="1" max="1" width="5.5703125" style="93" customWidth="1"/>
    <col min="2" max="2" width="5.5703125" style="94" customWidth="1"/>
    <col min="3" max="3" width="12.28515625" style="94" customWidth="1"/>
    <col min="4" max="4" width="6.85546875" style="94" customWidth="1"/>
    <col min="5" max="5" width="37.7109375" style="94" customWidth="1"/>
    <col min="6" max="6" width="14.140625" style="94" customWidth="1"/>
    <col min="7" max="7" width="15.85546875" style="94" customWidth="1"/>
    <col min="8" max="16384" width="9.140625" style="94"/>
  </cols>
  <sheetData>
    <row r="1" spans="1:8">
      <c r="G1" s="90"/>
    </row>
    <row r="2" spans="1:8" ht="13.5" customHeight="1">
      <c r="E2" s="122"/>
      <c r="F2" s="122"/>
      <c r="G2" s="127" t="s">
        <v>199</v>
      </c>
      <c r="H2" s="122"/>
    </row>
    <row r="3" spans="1:8" ht="11.25" customHeight="1">
      <c r="E3" s="122"/>
      <c r="F3" s="122"/>
      <c r="G3" s="127" t="s">
        <v>300</v>
      </c>
      <c r="H3" s="122"/>
    </row>
    <row r="4" spans="1:8" ht="11.25" customHeight="1">
      <c r="E4" s="122"/>
      <c r="F4" s="122"/>
      <c r="G4" s="128" t="s">
        <v>304</v>
      </c>
      <c r="H4" s="122"/>
    </row>
    <row r="5" spans="1:8" ht="12" customHeight="1">
      <c r="E5" s="122"/>
      <c r="F5" s="122"/>
      <c r="G5" s="122"/>
      <c r="H5" s="122"/>
    </row>
    <row r="6" spans="1:8" ht="12.75" hidden="1" customHeight="1"/>
    <row r="7" spans="1:8" hidden="1"/>
    <row r="8" spans="1:8" hidden="1"/>
    <row r="9" spans="1:8" ht="9" hidden="1" customHeight="1">
      <c r="A9" s="24"/>
      <c r="B9" s="1"/>
      <c r="C9" s="1"/>
      <c r="D9" s="1"/>
      <c r="E9" s="1"/>
      <c r="F9" s="1"/>
      <c r="G9" s="1"/>
    </row>
    <row r="10" spans="1:8" ht="13.5" hidden="1" customHeight="1">
      <c r="A10" s="24"/>
      <c r="B10" s="1"/>
      <c r="C10" s="1"/>
      <c r="D10" s="1"/>
      <c r="E10" s="1"/>
      <c r="F10" s="1"/>
      <c r="G10" s="1"/>
    </row>
    <row r="11" spans="1:8" ht="12.75" hidden="1" customHeight="1">
      <c r="A11" s="24"/>
      <c r="B11" s="1"/>
      <c r="C11" s="1"/>
      <c r="D11" s="1"/>
      <c r="E11" s="1"/>
      <c r="F11" s="1"/>
      <c r="G11" s="1"/>
    </row>
    <row r="12" spans="1:8" ht="13.5" hidden="1" customHeight="1">
      <c r="A12" s="24"/>
      <c r="B12" s="1"/>
      <c r="C12" s="1"/>
      <c r="D12" s="1"/>
      <c r="E12" s="1"/>
      <c r="F12" s="1"/>
      <c r="G12" s="1"/>
    </row>
    <row r="13" spans="1:8" ht="12" hidden="1" customHeight="1">
      <c r="A13" s="24"/>
      <c r="B13" s="1"/>
      <c r="C13" s="1"/>
      <c r="D13" s="1"/>
      <c r="E13" s="1"/>
      <c r="F13" s="1"/>
      <c r="G13" s="1"/>
    </row>
    <row r="14" spans="1:8" ht="10.5" hidden="1" customHeight="1">
      <c r="A14" s="24"/>
      <c r="B14" s="1"/>
      <c r="C14" s="1"/>
      <c r="D14" s="1"/>
      <c r="E14" s="1"/>
      <c r="F14" s="5"/>
      <c r="G14" s="5"/>
    </row>
    <row r="15" spans="1:8" ht="12" hidden="1" customHeight="1">
      <c r="A15" s="24"/>
      <c r="B15" s="1"/>
      <c r="C15" s="1"/>
      <c r="D15" s="1"/>
      <c r="E15" s="1"/>
      <c r="F15" s="5"/>
      <c r="G15" s="5"/>
    </row>
    <row r="16" spans="1:8" ht="10.5" hidden="1" customHeight="1">
      <c r="A16" s="24"/>
      <c r="B16" s="1"/>
      <c r="C16" s="1"/>
      <c r="D16" s="1"/>
      <c r="E16" s="1"/>
      <c r="F16" s="5"/>
      <c r="G16" s="5"/>
    </row>
    <row r="17" spans="1:7" ht="15.75">
      <c r="A17" s="92"/>
      <c r="B17" s="2"/>
    </row>
    <row r="18" spans="1:7" ht="84" customHeight="1">
      <c r="B18" s="186" t="s">
        <v>303</v>
      </c>
      <c r="C18" s="186"/>
      <c r="D18" s="186"/>
      <c r="E18" s="186"/>
      <c r="F18" s="186"/>
      <c r="G18" s="186"/>
    </row>
    <row r="19" spans="1:7" ht="50.25" customHeight="1">
      <c r="A19" s="130" t="s">
        <v>156</v>
      </c>
      <c r="B19" s="129" t="s">
        <v>0</v>
      </c>
      <c r="C19" s="129" t="s">
        <v>1</v>
      </c>
      <c r="D19" s="129" t="s">
        <v>2</v>
      </c>
      <c r="E19" s="130" t="s">
        <v>3</v>
      </c>
      <c r="F19" s="130" t="s">
        <v>301</v>
      </c>
      <c r="G19" s="130" t="s">
        <v>310</v>
      </c>
    </row>
    <row r="20" spans="1:7" ht="22.5" customHeight="1">
      <c r="A20" s="75">
        <v>714</v>
      </c>
      <c r="B20" s="76"/>
      <c r="C20" s="76"/>
      <c r="D20" s="76"/>
      <c r="E20" s="75" t="s">
        <v>183</v>
      </c>
      <c r="F20" s="80">
        <f>F253</f>
        <v>8950.7329999999984</v>
      </c>
      <c r="G20" s="80">
        <f>G253</f>
        <v>7548.5204400000011</v>
      </c>
    </row>
    <row r="21" spans="1:7">
      <c r="A21" s="34">
        <v>714</v>
      </c>
      <c r="B21" s="84" t="s">
        <v>44</v>
      </c>
      <c r="C21" s="78"/>
      <c r="D21" s="78"/>
      <c r="E21" s="76" t="s">
        <v>4</v>
      </c>
      <c r="F21" s="79">
        <f>F22+F33+F52+F60+F66</f>
        <v>4572.9499999999989</v>
      </c>
      <c r="G21" s="79">
        <f>G22+G33+G52+G60+G66</f>
        <v>4390.2224799999995</v>
      </c>
    </row>
    <row r="22" spans="1:7" ht="40.5" customHeight="1">
      <c r="A22" s="33">
        <v>714</v>
      </c>
      <c r="B22" s="84" t="s">
        <v>45</v>
      </c>
      <c r="C22" s="75"/>
      <c r="D22" s="78"/>
      <c r="E22" s="76" t="s">
        <v>109</v>
      </c>
      <c r="F22" s="79">
        <f>F23</f>
        <v>1035</v>
      </c>
      <c r="G22" s="79">
        <f t="shared" ref="F22:G25" si="0">G23</f>
        <v>927.52</v>
      </c>
    </row>
    <row r="23" spans="1:7" ht="26.25" customHeight="1">
      <c r="A23" s="33">
        <v>714</v>
      </c>
      <c r="B23" s="84" t="s">
        <v>45</v>
      </c>
      <c r="C23" s="75">
        <v>9900000000</v>
      </c>
      <c r="D23" s="78"/>
      <c r="E23" s="76" t="s">
        <v>146</v>
      </c>
      <c r="F23" s="79">
        <f t="shared" si="0"/>
        <v>1035</v>
      </c>
      <c r="G23" s="79">
        <f t="shared" si="0"/>
        <v>927.52</v>
      </c>
    </row>
    <row r="24" spans="1:7" ht="40.5" customHeight="1">
      <c r="A24" s="33">
        <v>714</v>
      </c>
      <c r="B24" s="84" t="s">
        <v>45</v>
      </c>
      <c r="C24" s="75">
        <v>9990000000</v>
      </c>
      <c r="D24" s="78"/>
      <c r="E24" s="76" t="s">
        <v>92</v>
      </c>
      <c r="F24" s="79">
        <f t="shared" si="0"/>
        <v>1035</v>
      </c>
      <c r="G24" s="79">
        <f>G25</f>
        <v>927.52</v>
      </c>
    </row>
    <row r="25" spans="1:7">
      <c r="A25" s="33">
        <v>714</v>
      </c>
      <c r="B25" s="84" t="s">
        <v>45</v>
      </c>
      <c r="C25" s="75">
        <v>9990040010</v>
      </c>
      <c r="D25" s="78"/>
      <c r="E25" s="76" t="s">
        <v>5</v>
      </c>
      <c r="F25" s="79">
        <f t="shared" si="0"/>
        <v>1035</v>
      </c>
      <c r="G25" s="79">
        <f t="shared" si="0"/>
        <v>927.52</v>
      </c>
    </row>
    <row r="26" spans="1:7" ht="32.25" customHeight="1">
      <c r="A26" s="218">
        <v>714</v>
      </c>
      <c r="B26" s="210" t="s">
        <v>45</v>
      </c>
      <c r="C26" s="205">
        <v>9990040010</v>
      </c>
      <c r="D26" s="205">
        <v>100</v>
      </c>
      <c r="E26" s="145" t="s">
        <v>162</v>
      </c>
      <c r="F26" s="202">
        <f>F29</f>
        <v>1035</v>
      </c>
      <c r="G26" s="202">
        <f>G29</f>
        <v>927.52</v>
      </c>
    </row>
    <row r="27" spans="1:7" ht="16.5" customHeight="1">
      <c r="A27" s="219"/>
      <c r="B27" s="210"/>
      <c r="C27" s="205"/>
      <c r="D27" s="205"/>
      <c r="E27" s="145"/>
      <c r="F27" s="202"/>
      <c r="G27" s="202"/>
    </row>
    <row r="28" spans="1:7" ht="27.75" customHeight="1">
      <c r="A28" s="220"/>
      <c r="B28" s="210"/>
      <c r="C28" s="205"/>
      <c r="D28" s="205"/>
      <c r="E28" s="145"/>
      <c r="F28" s="202"/>
      <c r="G28" s="202"/>
    </row>
    <row r="29" spans="1:7" ht="30.75" customHeight="1">
      <c r="A29" s="33">
        <v>714</v>
      </c>
      <c r="B29" s="84" t="s">
        <v>45</v>
      </c>
      <c r="C29" s="75">
        <v>9990040010</v>
      </c>
      <c r="D29" s="75">
        <v>120</v>
      </c>
      <c r="E29" s="76" t="s">
        <v>6</v>
      </c>
      <c r="F29" s="79">
        <f>F30+F31</f>
        <v>1035</v>
      </c>
      <c r="G29" s="79">
        <f>G30+G31</f>
        <v>927.52</v>
      </c>
    </row>
    <row r="30" spans="1:7" ht="25.5">
      <c r="A30" s="33">
        <v>714</v>
      </c>
      <c r="B30" s="84" t="s">
        <v>45</v>
      </c>
      <c r="C30" s="75">
        <v>9990040010</v>
      </c>
      <c r="D30" s="75">
        <v>121</v>
      </c>
      <c r="E30" s="76" t="s">
        <v>7</v>
      </c>
      <c r="F30" s="79">
        <v>794</v>
      </c>
      <c r="G30" s="85">
        <v>712.28200000000004</v>
      </c>
    </row>
    <row r="31" spans="1:7" ht="40.5" customHeight="1">
      <c r="A31" s="218">
        <v>714</v>
      </c>
      <c r="B31" s="210" t="s">
        <v>45</v>
      </c>
      <c r="C31" s="205">
        <v>9990040010</v>
      </c>
      <c r="D31" s="205">
        <v>129</v>
      </c>
      <c r="E31" s="145" t="s">
        <v>8</v>
      </c>
      <c r="F31" s="202">
        <v>241</v>
      </c>
      <c r="G31" s="217">
        <v>215.238</v>
      </c>
    </row>
    <row r="32" spans="1:7" ht="20.25" customHeight="1">
      <c r="A32" s="220"/>
      <c r="B32" s="210"/>
      <c r="C32" s="205"/>
      <c r="D32" s="205"/>
      <c r="E32" s="145"/>
      <c r="F32" s="202"/>
      <c r="G32" s="217"/>
    </row>
    <row r="33" spans="1:7" ht="63.75">
      <c r="A33" s="33">
        <v>714</v>
      </c>
      <c r="B33" s="84" t="s">
        <v>46</v>
      </c>
      <c r="C33" s="75"/>
      <c r="D33" s="75"/>
      <c r="E33" s="76" t="s">
        <v>110</v>
      </c>
      <c r="F33" s="79">
        <f t="shared" ref="F33:G35" si="1">F34</f>
        <v>3377.5949999999998</v>
      </c>
      <c r="G33" s="79">
        <f>G34</f>
        <v>3332.3474799999999</v>
      </c>
    </row>
    <row r="34" spans="1:7" ht="25.5">
      <c r="A34" s="33">
        <v>714</v>
      </c>
      <c r="B34" s="84" t="s">
        <v>46</v>
      </c>
      <c r="C34" s="75">
        <v>9900000000</v>
      </c>
      <c r="D34" s="75"/>
      <c r="E34" s="76" t="s">
        <v>146</v>
      </c>
      <c r="F34" s="79">
        <f t="shared" si="1"/>
        <v>3377.5949999999998</v>
      </c>
      <c r="G34" s="79">
        <f t="shared" si="1"/>
        <v>3332.3474799999999</v>
      </c>
    </row>
    <row r="35" spans="1:7" ht="38.25">
      <c r="A35" s="33">
        <v>714</v>
      </c>
      <c r="B35" s="84" t="s">
        <v>46</v>
      </c>
      <c r="C35" s="75">
        <v>9990000000</v>
      </c>
      <c r="D35" s="75"/>
      <c r="E35" s="76" t="s">
        <v>92</v>
      </c>
      <c r="F35" s="79">
        <f t="shared" si="1"/>
        <v>3377.5949999999998</v>
      </c>
      <c r="G35" s="79">
        <f t="shared" si="1"/>
        <v>3332.3474799999999</v>
      </c>
    </row>
    <row r="36" spans="1:7" ht="38.25">
      <c r="A36" s="33">
        <v>714</v>
      </c>
      <c r="B36" s="84" t="s">
        <v>46</v>
      </c>
      <c r="C36" s="75">
        <v>9990040030</v>
      </c>
      <c r="D36" s="75"/>
      <c r="E36" s="76" t="s">
        <v>9</v>
      </c>
      <c r="F36" s="79">
        <f>F37+F43+F49</f>
        <v>3377.5949999999998</v>
      </c>
      <c r="G36" s="79">
        <f>G37+G43+G49</f>
        <v>3332.3474799999999</v>
      </c>
    </row>
    <row r="37" spans="1:7" ht="76.5">
      <c r="A37" s="33">
        <v>714</v>
      </c>
      <c r="B37" s="84" t="s">
        <v>46</v>
      </c>
      <c r="C37" s="75">
        <v>9990040030</v>
      </c>
      <c r="D37" s="75">
        <v>100</v>
      </c>
      <c r="E37" s="76" t="s">
        <v>162</v>
      </c>
      <c r="F37" s="79">
        <f>F38</f>
        <v>2544</v>
      </c>
      <c r="G37" s="79">
        <f t="shared" ref="G37" si="2">G38</f>
        <v>2519.5706700000001</v>
      </c>
    </row>
    <row r="38" spans="1:7" ht="25.5">
      <c r="A38" s="33">
        <v>714</v>
      </c>
      <c r="B38" s="84" t="s">
        <v>46</v>
      </c>
      <c r="C38" s="75">
        <v>9990040030</v>
      </c>
      <c r="D38" s="75">
        <v>120</v>
      </c>
      <c r="E38" s="76" t="s">
        <v>158</v>
      </c>
      <c r="F38" s="79">
        <f>F39+F40+F41</f>
        <v>2544</v>
      </c>
      <c r="G38" s="79">
        <f>G39+G40+G41</f>
        <v>2519.5706700000001</v>
      </c>
    </row>
    <row r="39" spans="1:7" ht="25.5">
      <c r="A39" s="33">
        <v>714</v>
      </c>
      <c r="B39" s="84" t="s">
        <v>46</v>
      </c>
      <c r="C39" s="75">
        <v>9990040030</v>
      </c>
      <c r="D39" s="75">
        <v>121</v>
      </c>
      <c r="E39" s="76" t="s">
        <v>10</v>
      </c>
      <c r="F39" s="79">
        <v>1955</v>
      </c>
      <c r="G39" s="79">
        <v>1936.0831000000001</v>
      </c>
    </row>
    <row r="40" spans="1:7" ht="38.25" hidden="1" customHeight="1">
      <c r="A40" s="33">
        <v>714</v>
      </c>
      <c r="B40" s="84" t="s">
        <v>46</v>
      </c>
      <c r="C40" s="75">
        <v>9990040030</v>
      </c>
      <c r="D40" s="75">
        <v>122</v>
      </c>
      <c r="E40" s="76" t="s">
        <v>108</v>
      </c>
      <c r="F40" s="79">
        <v>0</v>
      </c>
      <c r="G40" s="79">
        <v>0</v>
      </c>
    </row>
    <row r="41" spans="1:7" ht="37.5" customHeight="1">
      <c r="A41" s="218">
        <v>714</v>
      </c>
      <c r="B41" s="210" t="s">
        <v>46</v>
      </c>
      <c r="C41" s="205">
        <v>9990040030</v>
      </c>
      <c r="D41" s="205">
        <v>129</v>
      </c>
      <c r="E41" s="145" t="s">
        <v>8</v>
      </c>
      <c r="F41" s="202">
        <v>589</v>
      </c>
      <c r="G41" s="202">
        <v>583.48757000000001</v>
      </c>
    </row>
    <row r="42" spans="1:7" ht="15" customHeight="1">
      <c r="A42" s="220"/>
      <c r="B42" s="210"/>
      <c r="C42" s="205"/>
      <c r="D42" s="205"/>
      <c r="E42" s="145"/>
      <c r="F42" s="202"/>
      <c r="G42" s="202"/>
    </row>
    <row r="43" spans="1:7" ht="12.75" hidden="1" customHeight="1">
      <c r="A43" s="218">
        <v>714</v>
      </c>
      <c r="B43" s="210" t="s">
        <v>46</v>
      </c>
      <c r="C43" s="205">
        <v>9990040030</v>
      </c>
      <c r="D43" s="205">
        <v>200</v>
      </c>
      <c r="E43" s="145" t="s">
        <v>111</v>
      </c>
      <c r="F43" s="202">
        <f>F45</f>
        <v>833.59499999999991</v>
      </c>
      <c r="G43" s="202">
        <f>G45</f>
        <v>812.77680999999995</v>
      </c>
    </row>
    <row r="44" spans="1:7" ht="39" customHeight="1">
      <c r="A44" s="220"/>
      <c r="B44" s="210"/>
      <c r="C44" s="205"/>
      <c r="D44" s="205"/>
      <c r="E44" s="145"/>
      <c r="F44" s="202"/>
      <c r="G44" s="202"/>
    </row>
    <row r="45" spans="1:7" ht="21" customHeight="1">
      <c r="A45" s="218">
        <v>714</v>
      </c>
      <c r="B45" s="210" t="s">
        <v>46</v>
      </c>
      <c r="C45" s="205">
        <v>9990040030</v>
      </c>
      <c r="D45" s="205">
        <v>240</v>
      </c>
      <c r="E45" s="145" t="s">
        <v>11</v>
      </c>
      <c r="F45" s="202">
        <f>F47+F48</f>
        <v>833.59499999999991</v>
      </c>
      <c r="G45" s="202">
        <f>G47+G48</f>
        <v>812.77680999999995</v>
      </c>
    </row>
    <row r="46" spans="1:7" ht="18.75" customHeight="1">
      <c r="A46" s="220"/>
      <c r="B46" s="210"/>
      <c r="C46" s="205"/>
      <c r="D46" s="205"/>
      <c r="E46" s="145"/>
      <c r="F46" s="202"/>
      <c r="G46" s="202"/>
    </row>
    <row r="47" spans="1:7">
      <c r="A47" s="33">
        <v>714</v>
      </c>
      <c r="B47" s="84" t="s">
        <v>46</v>
      </c>
      <c r="C47" s="75">
        <v>9990040030</v>
      </c>
      <c r="D47" s="75">
        <v>244</v>
      </c>
      <c r="E47" s="76" t="s">
        <v>12</v>
      </c>
      <c r="F47" s="79">
        <v>788.3</v>
      </c>
      <c r="G47" s="79">
        <v>777.95371</v>
      </c>
    </row>
    <row r="48" spans="1:7">
      <c r="A48" s="33">
        <v>714</v>
      </c>
      <c r="B48" s="84" t="s">
        <v>46</v>
      </c>
      <c r="C48" s="75">
        <v>9990040030</v>
      </c>
      <c r="D48" s="75">
        <v>247</v>
      </c>
      <c r="E48" s="76" t="s">
        <v>171</v>
      </c>
      <c r="F48" s="79">
        <v>45.295000000000002</v>
      </c>
      <c r="G48" s="79">
        <v>34.823099999999997</v>
      </c>
    </row>
    <row r="49" spans="1:7" hidden="1">
      <c r="A49" s="33">
        <v>714</v>
      </c>
      <c r="B49" s="84" t="s">
        <v>46</v>
      </c>
      <c r="C49" s="75">
        <v>9990040030</v>
      </c>
      <c r="D49" s="75">
        <v>800</v>
      </c>
      <c r="E49" s="12" t="s">
        <v>13</v>
      </c>
      <c r="F49" s="79"/>
      <c r="G49" s="79">
        <f t="shared" ref="G49:G50" si="3">G50</f>
        <v>0</v>
      </c>
    </row>
    <row r="50" spans="1:7" hidden="1">
      <c r="A50" s="33">
        <v>714</v>
      </c>
      <c r="B50" s="84" t="s">
        <v>46</v>
      </c>
      <c r="C50" s="75">
        <v>9990040030</v>
      </c>
      <c r="D50" s="75">
        <v>850</v>
      </c>
      <c r="E50" s="12" t="s">
        <v>14</v>
      </c>
      <c r="F50" s="79"/>
      <c r="G50" s="79">
        <f t="shared" si="3"/>
        <v>0</v>
      </c>
    </row>
    <row r="51" spans="1:7" hidden="1">
      <c r="A51" s="33">
        <v>714</v>
      </c>
      <c r="B51" s="84" t="s">
        <v>46</v>
      </c>
      <c r="C51" s="75">
        <v>9990040030</v>
      </c>
      <c r="D51" s="75">
        <v>853</v>
      </c>
      <c r="E51" s="76" t="s">
        <v>15</v>
      </c>
      <c r="F51" s="79"/>
      <c r="G51" s="79">
        <v>0</v>
      </c>
    </row>
    <row r="52" spans="1:7" ht="51">
      <c r="A52" s="33">
        <v>714</v>
      </c>
      <c r="B52" s="84" t="s">
        <v>47</v>
      </c>
      <c r="C52" s="75"/>
      <c r="D52" s="75"/>
      <c r="E52" s="76" t="s">
        <v>101</v>
      </c>
      <c r="F52" s="79">
        <f>F53</f>
        <v>117.605</v>
      </c>
      <c r="G52" s="79">
        <f t="shared" ref="G52:G53" si="4">G53</f>
        <v>117.605</v>
      </c>
    </row>
    <row r="53" spans="1:7" ht="25.5">
      <c r="A53" s="33">
        <v>714</v>
      </c>
      <c r="B53" s="84" t="s">
        <v>47</v>
      </c>
      <c r="C53" s="75">
        <v>9900000000</v>
      </c>
      <c r="D53" s="75"/>
      <c r="E53" s="76" t="s">
        <v>146</v>
      </c>
      <c r="F53" s="79">
        <f>F54</f>
        <v>117.605</v>
      </c>
      <c r="G53" s="79">
        <f t="shared" si="4"/>
        <v>117.605</v>
      </c>
    </row>
    <row r="54" spans="1:7" ht="39.75" customHeight="1">
      <c r="A54" s="218">
        <v>714</v>
      </c>
      <c r="B54" s="210" t="s">
        <v>47</v>
      </c>
      <c r="C54" s="205">
        <v>994000000</v>
      </c>
      <c r="D54" s="145"/>
      <c r="E54" s="145" t="s">
        <v>147</v>
      </c>
      <c r="F54" s="202">
        <f>F56</f>
        <v>117.605</v>
      </c>
      <c r="G54" s="202">
        <f>G56</f>
        <v>117.605</v>
      </c>
    </row>
    <row r="55" spans="1:7" ht="0.75" customHeight="1">
      <c r="A55" s="220"/>
      <c r="B55" s="210"/>
      <c r="C55" s="205"/>
      <c r="D55" s="145"/>
      <c r="E55" s="145"/>
      <c r="F55" s="202"/>
      <c r="G55" s="202"/>
    </row>
    <row r="56" spans="1:7" ht="65.25" customHeight="1">
      <c r="A56" s="218">
        <v>714</v>
      </c>
      <c r="B56" s="210" t="s">
        <v>47</v>
      </c>
      <c r="C56" s="205">
        <v>9940040650</v>
      </c>
      <c r="D56" s="205"/>
      <c r="E56" s="206" t="s">
        <v>116</v>
      </c>
      <c r="F56" s="202">
        <f>F58</f>
        <v>117.605</v>
      </c>
      <c r="G56" s="202">
        <f>G58</f>
        <v>117.605</v>
      </c>
    </row>
    <row r="57" spans="1:7" ht="1.5" customHeight="1">
      <c r="A57" s="220"/>
      <c r="B57" s="210"/>
      <c r="C57" s="205"/>
      <c r="D57" s="205"/>
      <c r="E57" s="206"/>
      <c r="F57" s="202"/>
      <c r="G57" s="202"/>
    </row>
    <row r="58" spans="1:7">
      <c r="A58" s="33">
        <v>714</v>
      </c>
      <c r="B58" s="84" t="s">
        <v>47</v>
      </c>
      <c r="C58" s="75">
        <v>9940040650</v>
      </c>
      <c r="D58" s="75">
        <v>500</v>
      </c>
      <c r="E58" s="76" t="s">
        <v>16</v>
      </c>
      <c r="F58" s="79">
        <f>F59</f>
        <v>117.605</v>
      </c>
      <c r="G58" s="79">
        <f>G59</f>
        <v>117.605</v>
      </c>
    </row>
    <row r="59" spans="1:7">
      <c r="A59" s="33">
        <v>714</v>
      </c>
      <c r="B59" s="84" t="s">
        <v>47</v>
      </c>
      <c r="C59" s="75">
        <v>9940040650</v>
      </c>
      <c r="D59" s="75">
        <v>540</v>
      </c>
      <c r="E59" s="76" t="s">
        <v>17</v>
      </c>
      <c r="F59" s="79">
        <v>117.605</v>
      </c>
      <c r="G59" s="79">
        <v>117.605</v>
      </c>
    </row>
    <row r="60" spans="1:7">
      <c r="A60" s="33">
        <v>714</v>
      </c>
      <c r="B60" s="84" t="s">
        <v>48</v>
      </c>
      <c r="C60" s="75"/>
      <c r="D60" s="75"/>
      <c r="E60" s="76" t="s">
        <v>18</v>
      </c>
      <c r="F60" s="79">
        <f t="shared" ref="F60:G64" si="5">F61</f>
        <v>30</v>
      </c>
      <c r="G60" s="79">
        <f t="shared" si="5"/>
        <v>0</v>
      </c>
    </row>
    <row r="61" spans="1:7" ht="25.5">
      <c r="A61" s="33">
        <v>714</v>
      </c>
      <c r="B61" s="84" t="s">
        <v>48</v>
      </c>
      <c r="C61" s="75">
        <v>9900000000</v>
      </c>
      <c r="D61" s="75"/>
      <c r="E61" s="76" t="s">
        <v>146</v>
      </c>
      <c r="F61" s="79">
        <f t="shared" si="5"/>
        <v>30</v>
      </c>
      <c r="G61" s="79">
        <f t="shared" si="5"/>
        <v>0</v>
      </c>
    </row>
    <row r="62" spans="1:7">
      <c r="A62" s="33">
        <v>714</v>
      </c>
      <c r="B62" s="84" t="s">
        <v>48</v>
      </c>
      <c r="C62" s="75">
        <v>9920000000</v>
      </c>
      <c r="D62" s="75"/>
      <c r="E62" s="76" t="s">
        <v>93</v>
      </c>
      <c r="F62" s="79">
        <f t="shared" si="5"/>
        <v>30</v>
      </c>
      <c r="G62" s="79">
        <f t="shared" si="5"/>
        <v>0</v>
      </c>
    </row>
    <row r="63" spans="1:7" ht="25.5">
      <c r="A63" s="33">
        <v>714</v>
      </c>
      <c r="B63" s="84" t="s">
        <v>48</v>
      </c>
      <c r="C63" s="75">
        <v>9920040060</v>
      </c>
      <c r="D63" s="75"/>
      <c r="E63" s="76" t="s">
        <v>19</v>
      </c>
      <c r="F63" s="79">
        <f t="shared" si="5"/>
        <v>30</v>
      </c>
      <c r="G63" s="79">
        <f t="shared" si="5"/>
        <v>0</v>
      </c>
    </row>
    <row r="64" spans="1:7">
      <c r="A64" s="33">
        <v>714</v>
      </c>
      <c r="B64" s="84" t="s">
        <v>48</v>
      </c>
      <c r="C64" s="75">
        <v>9920040060</v>
      </c>
      <c r="D64" s="75">
        <v>800</v>
      </c>
      <c r="E64" s="76" t="s">
        <v>13</v>
      </c>
      <c r="F64" s="79">
        <f t="shared" si="5"/>
        <v>30</v>
      </c>
      <c r="G64" s="79">
        <f t="shared" si="5"/>
        <v>0</v>
      </c>
    </row>
    <row r="65" spans="1:7">
      <c r="A65" s="33">
        <v>714</v>
      </c>
      <c r="B65" s="84" t="s">
        <v>48</v>
      </c>
      <c r="C65" s="75">
        <v>9920040060</v>
      </c>
      <c r="D65" s="75">
        <v>870</v>
      </c>
      <c r="E65" s="76" t="s">
        <v>20</v>
      </c>
      <c r="F65" s="79">
        <v>30</v>
      </c>
      <c r="G65" s="79">
        <v>0</v>
      </c>
    </row>
    <row r="66" spans="1:7">
      <c r="A66" s="34">
        <v>714</v>
      </c>
      <c r="B66" s="84" t="s">
        <v>49</v>
      </c>
      <c r="C66" s="75"/>
      <c r="D66" s="75"/>
      <c r="E66" s="76" t="s">
        <v>21</v>
      </c>
      <c r="F66" s="79">
        <f>F67</f>
        <v>12.75</v>
      </c>
      <c r="G66" s="79">
        <f>G67</f>
        <v>12.75</v>
      </c>
    </row>
    <row r="67" spans="1:7" ht="25.5">
      <c r="A67" s="33">
        <v>714</v>
      </c>
      <c r="B67" s="84" t="s">
        <v>49</v>
      </c>
      <c r="C67" s="75">
        <v>9900000000</v>
      </c>
      <c r="D67" s="75"/>
      <c r="E67" s="76" t="s">
        <v>146</v>
      </c>
      <c r="F67" s="79">
        <f>F68+F73+F92</f>
        <v>12.75</v>
      </c>
      <c r="G67" s="79">
        <f>G68+G73+G92</f>
        <v>12.75</v>
      </c>
    </row>
    <row r="68" spans="1:7" ht="15" hidden="1" customHeight="1">
      <c r="A68" s="33"/>
      <c r="B68" s="84" t="s">
        <v>49</v>
      </c>
      <c r="C68" s="75"/>
      <c r="D68" s="75"/>
      <c r="E68" s="76"/>
      <c r="F68" s="79">
        <f t="shared" ref="F68:G71" si="6">F69</f>
        <v>0</v>
      </c>
      <c r="G68" s="79">
        <f t="shared" si="6"/>
        <v>0</v>
      </c>
    </row>
    <row r="69" spans="1:7" ht="15" hidden="1" customHeight="1">
      <c r="A69" s="33"/>
      <c r="B69" s="84" t="s">
        <v>49</v>
      </c>
      <c r="C69" s="75"/>
      <c r="D69" s="75"/>
      <c r="E69" s="76"/>
      <c r="F69" s="79">
        <f t="shared" si="6"/>
        <v>0</v>
      </c>
      <c r="G69" s="79">
        <f t="shared" si="6"/>
        <v>0</v>
      </c>
    </row>
    <row r="70" spans="1:7" ht="40.5" hidden="1" customHeight="1">
      <c r="A70" s="33"/>
      <c r="B70" s="84" t="s">
        <v>49</v>
      </c>
      <c r="C70" s="75"/>
      <c r="D70" s="75">
        <v>200</v>
      </c>
      <c r="E70" s="76"/>
      <c r="F70" s="79">
        <f t="shared" si="6"/>
        <v>0</v>
      </c>
      <c r="G70" s="79">
        <f t="shared" si="6"/>
        <v>0</v>
      </c>
    </row>
    <row r="71" spans="1:7" ht="40.5" hidden="1" customHeight="1">
      <c r="A71" s="33"/>
      <c r="B71" s="84" t="s">
        <v>49</v>
      </c>
      <c r="C71" s="75"/>
      <c r="D71" s="75">
        <v>240</v>
      </c>
      <c r="E71" s="76"/>
      <c r="F71" s="79">
        <f t="shared" si="6"/>
        <v>0</v>
      </c>
      <c r="G71" s="79">
        <f t="shared" si="6"/>
        <v>0</v>
      </c>
    </row>
    <row r="72" spans="1:7" ht="22.5" hidden="1" customHeight="1">
      <c r="A72" s="33"/>
      <c r="B72" s="84" t="s">
        <v>49</v>
      </c>
      <c r="C72" s="75"/>
      <c r="D72" s="75">
        <v>244</v>
      </c>
      <c r="E72" s="76"/>
      <c r="F72" s="79">
        <v>0</v>
      </c>
      <c r="G72" s="79">
        <v>0</v>
      </c>
    </row>
    <row r="73" spans="1:7" ht="38.25" customHeight="1">
      <c r="A73" s="33">
        <v>714</v>
      </c>
      <c r="B73" s="84" t="s">
        <v>49</v>
      </c>
      <c r="C73" s="75">
        <v>9940000000</v>
      </c>
      <c r="D73" s="75"/>
      <c r="E73" s="76" t="s">
        <v>147</v>
      </c>
      <c r="F73" s="79">
        <f>F74+F83</f>
        <v>12.6</v>
      </c>
      <c r="G73" s="79">
        <f>G83</f>
        <v>12.6</v>
      </c>
    </row>
    <row r="74" spans="1:7" ht="45" hidden="1" customHeight="1">
      <c r="A74" s="218">
        <v>714</v>
      </c>
      <c r="B74" s="210" t="s">
        <v>49</v>
      </c>
      <c r="C74" s="205">
        <v>9940040080</v>
      </c>
      <c r="D74" s="205"/>
      <c r="E74" s="145" t="s">
        <v>107</v>
      </c>
      <c r="F74" s="202">
        <f>F76+F80</f>
        <v>0</v>
      </c>
      <c r="G74" s="202">
        <f>G76+G80</f>
        <v>0</v>
      </c>
    </row>
    <row r="75" spans="1:7" ht="9.75" hidden="1" customHeight="1">
      <c r="A75" s="220"/>
      <c r="B75" s="210"/>
      <c r="C75" s="205"/>
      <c r="D75" s="205"/>
      <c r="E75" s="145"/>
      <c r="F75" s="202"/>
      <c r="G75" s="202"/>
    </row>
    <row r="76" spans="1:7" ht="24" hidden="1" customHeight="1">
      <c r="A76" s="218">
        <v>714</v>
      </c>
      <c r="B76" s="210" t="s">
        <v>49</v>
      </c>
      <c r="C76" s="205">
        <v>9940040080</v>
      </c>
      <c r="D76" s="205">
        <v>200</v>
      </c>
      <c r="E76" s="145" t="s">
        <v>111</v>
      </c>
      <c r="F76" s="202">
        <f>F78</f>
        <v>0</v>
      </c>
      <c r="G76" s="202">
        <f>G78</f>
        <v>0</v>
      </c>
    </row>
    <row r="77" spans="1:7" ht="15" hidden="1" customHeight="1">
      <c r="A77" s="220"/>
      <c r="B77" s="210"/>
      <c r="C77" s="205"/>
      <c r="D77" s="205"/>
      <c r="E77" s="145"/>
      <c r="F77" s="202"/>
      <c r="G77" s="202"/>
    </row>
    <row r="78" spans="1:7" ht="43.5" hidden="1" customHeight="1">
      <c r="A78" s="33">
        <v>714</v>
      </c>
      <c r="B78" s="13" t="s">
        <v>49</v>
      </c>
      <c r="C78" s="75">
        <v>9940040080</v>
      </c>
      <c r="D78" s="75">
        <v>240</v>
      </c>
      <c r="E78" s="76" t="s">
        <v>11</v>
      </c>
      <c r="F78" s="79">
        <f>F79</f>
        <v>0</v>
      </c>
      <c r="G78" s="79">
        <f>G79</f>
        <v>0</v>
      </c>
    </row>
    <row r="79" spans="1:7" ht="19.5" hidden="1" customHeight="1">
      <c r="A79" s="34">
        <v>714</v>
      </c>
      <c r="B79" s="84" t="s">
        <v>49</v>
      </c>
      <c r="C79" s="75">
        <v>9940040080</v>
      </c>
      <c r="D79" s="75">
        <v>244</v>
      </c>
      <c r="E79" s="76" t="s">
        <v>12</v>
      </c>
      <c r="F79" s="79"/>
      <c r="G79" s="79"/>
    </row>
    <row r="80" spans="1:7" ht="25.5" hidden="1" customHeight="1">
      <c r="A80" s="34">
        <v>714</v>
      </c>
      <c r="B80" s="84" t="s">
        <v>49</v>
      </c>
      <c r="C80" s="75">
        <v>9940040080</v>
      </c>
      <c r="D80" s="75">
        <v>800</v>
      </c>
      <c r="E80" s="12" t="s">
        <v>13</v>
      </c>
      <c r="F80" s="79">
        <f>F81</f>
        <v>0</v>
      </c>
      <c r="G80" s="79">
        <f t="shared" ref="G80:G81" si="7">G81</f>
        <v>0</v>
      </c>
    </row>
    <row r="81" spans="1:7" ht="21.75" hidden="1" customHeight="1">
      <c r="A81" s="34">
        <v>714</v>
      </c>
      <c r="B81" s="84" t="s">
        <v>49</v>
      </c>
      <c r="C81" s="75">
        <v>9940040080</v>
      </c>
      <c r="D81" s="75">
        <v>850</v>
      </c>
      <c r="E81" s="12" t="s">
        <v>14</v>
      </c>
      <c r="F81" s="79">
        <f>F82</f>
        <v>0</v>
      </c>
      <c r="G81" s="79">
        <f t="shared" si="7"/>
        <v>0</v>
      </c>
    </row>
    <row r="82" spans="1:7" ht="19.5" hidden="1" customHeight="1">
      <c r="A82" s="34">
        <v>714</v>
      </c>
      <c r="B82" s="84" t="s">
        <v>49</v>
      </c>
      <c r="C82" s="75">
        <v>9940040080</v>
      </c>
      <c r="D82" s="75">
        <v>852</v>
      </c>
      <c r="E82" s="76" t="s">
        <v>184</v>
      </c>
      <c r="F82" s="79"/>
      <c r="G82" s="79"/>
    </row>
    <row r="83" spans="1:7" ht="24" customHeight="1">
      <c r="A83" s="33">
        <v>714</v>
      </c>
      <c r="B83" s="84" t="s">
        <v>49</v>
      </c>
      <c r="C83" s="75">
        <v>9940040090</v>
      </c>
      <c r="D83" s="75"/>
      <c r="E83" s="76" t="s">
        <v>22</v>
      </c>
      <c r="F83" s="79">
        <f>F84+F89</f>
        <v>12.6</v>
      </c>
      <c r="G83" s="79">
        <f>G84</f>
        <v>12.6</v>
      </c>
    </row>
    <row r="84" spans="1:7" ht="15" customHeight="1">
      <c r="A84" s="218">
        <v>714</v>
      </c>
      <c r="B84" s="210" t="s">
        <v>49</v>
      </c>
      <c r="C84" s="205">
        <v>9940040090</v>
      </c>
      <c r="D84" s="205">
        <v>200</v>
      </c>
      <c r="E84" s="145" t="s">
        <v>112</v>
      </c>
      <c r="F84" s="202">
        <f>F86</f>
        <v>12.6</v>
      </c>
      <c r="G84" s="202">
        <f>G86</f>
        <v>12.6</v>
      </c>
    </row>
    <row r="85" spans="1:7" ht="21" customHeight="1">
      <c r="A85" s="220"/>
      <c r="B85" s="210"/>
      <c r="C85" s="205"/>
      <c r="D85" s="205"/>
      <c r="E85" s="145"/>
      <c r="F85" s="202"/>
      <c r="G85" s="202"/>
    </row>
    <row r="86" spans="1:7" ht="15" customHeight="1">
      <c r="A86" s="218">
        <v>714</v>
      </c>
      <c r="B86" s="210" t="s">
        <v>49</v>
      </c>
      <c r="C86" s="205">
        <v>9940040090</v>
      </c>
      <c r="D86" s="205">
        <v>240</v>
      </c>
      <c r="E86" s="145" t="s">
        <v>11</v>
      </c>
      <c r="F86" s="202">
        <f>F88</f>
        <v>12.6</v>
      </c>
      <c r="G86" s="202">
        <f>G88</f>
        <v>12.6</v>
      </c>
    </row>
    <row r="87" spans="1:7" ht="27" customHeight="1">
      <c r="A87" s="220"/>
      <c r="B87" s="210"/>
      <c r="C87" s="205"/>
      <c r="D87" s="205"/>
      <c r="E87" s="145"/>
      <c r="F87" s="202"/>
      <c r="G87" s="202"/>
    </row>
    <row r="88" spans="1:7" ht="22.5" customHeight="1">
      <c r="A88" s="34">
        <v>714</v>
      </c>
      <c r="B88" s="84" t="s">
        <v>49</v>
      </c>
      <c r="C88" s="75">
        <v>9940040090</v>
      </c>
      <c r="D88" s="75">
        <v>244</v>
      </c>
      <c r="E88" s="76" t="s">
        <v>12</v>
      </c>
      <c r="F88" s="79">
        <v>12.6</v>
      </c>
      <c r="G88" s="79">
        <v>12.6</v>
      </c>
    </row>
    <row r="89" spans="1:7" ht="23.25" hidden="1" customHeight="1">
      <c r="A89" s="34">
        <v>714</v>
      </c>
      <c r="B89" s="84" t="s">
        <v>49</v>
      </c>
      <c r="C89" s="77">
        <v>9940040090</v>
      </c>
      <c r="D89" s="75">
        <v>800</v>
      </c>
      <c r="E89" s="12" t="s">
        <v>13</v>
      </c>
      <c r="F89" s="79">
        <f>F90</f>
        <v>0</v>
      </c>
      <c r="G89" s="79">
        <f t="shared" ref="G89" si="8">G90</f>
        <v>0</v>
      </c>
    </row>
    <row r="90" spans="1:7" ht="25.5" hidden="1" customHeight="1">
      <c r="A90" s="34">
        <v>714</v>
      </c>
      <c r="B90" s="84" t="s">
        <v>49</v>
      </c>
      <c r="C90" s="77">
        <v>9940040090</v>
      </c>
      <c r="D90" s="75">
        <v>830</v>
      </c>
      <c r="E90" s="12" t="s">
        <v>185</v>
      </c>
      <c r="F90" s="79">
        <f>F91</f>
        <v>0</v>
      </c>
      <c r="G90" s="79">
        <f>G91</f>
        <v>0</v>
      </c>
    </row>
    <row r="91" spans="1:7" ht="89.25" hidden="1">
      <c r="A91" s="34">
        <v>714</v>
      </c>
      <c r="B91" s="84" t="s">
        <v>49</v>
      </c>
      <c r="C91" s="77" t="s">
        <v>186</v>
      </c>
      <c r="D91" s="75">
        <v>831</v>
      </c>
      <c r="E91" s="76" t="s">
        <v>187</v>
      </c>
      <c r="F91" s="79"/>
      <c r="G91" s="79"/>
    </row>
    <row r="92" spans="1:7" ht="33" customHeight="1">
      <c r="A92" s="33">
        <v>714</v>
      </c>
      <c r="B92" s="84" t="s">
        <v>49</v>
      </c>
      <c r="C92" s="75">
        <v>9950000000</v>
      </c>
      <c r="D92" s="75"/>
      <c r="E92" s="76" t="s">
        <v>94</v>
      </c>
      <c r="F92" s="79">
        <f>F93</f>
        <v>0.15</v>
      </c>
      <c r="G92" s="79">
        <f>G93</f>
        <v>0.15</v>
      </c>
    </row>
    <row r="93" spans="1:7" ht="15" customHeight="1">
      <c r="A93" s="218">
        <v>714</v>
      </c>
      <c r="B93" s="210" t="s">
        <v>49</v>
      </c>
      <c r="C93" s="205">
        <v>9950010540</v>
      </c>
      <c r="D93" s="205"/>
      <c r="E93" s="145" t="s">
        <v>117</v>
      </c>
      <c r="F93" s="202">
        <f>F96</f>
        <v>0.15</v>
      </c>
      <c r="G93" s="202">
        <f>G96</f>
        <v>0.15</v>
      </c>
    </row>
    <row r="94" spans="1:7" ht="52.5" customHeight="1">
      <c r="A94" s="219"/>
      <c r="B94" s="210"/>
      <c r="C94" s="205"/>
      <c r="D94" s="205"/>
      <c r="E94" s="145"/>
      <c r="F94" s="202"/>
      <c r="G94" s="202"/>
    </row>
    <row r="95" spans="1:7" ht="19.5" customHeight="1">
      <c r="A95" s="220"/>
      <c r="B95" s="210"/>
      <c r="C95" s="205"/>
      <c r="D95" s="205"/>
      <c r="E95" s="145"/>
      <c r="F95" s="202"/>
      <c r="G95" s="202"/>
    </row>
    <row r="96" spans="1:7" ht="38.25">
      <c r="A96" s="33">
        <v>714</v>
      </c>
      <c r="B96" s="84" t="s">
        <v>49</v>
      </c>
      <c r="C96" s="75">
        <v>9950010540</v>
      </c>
      <c r="D96" s="75">
        <v>200</v>
      </c>
      <c r="E96" s="76" t="s">
        <v>112</v>
      </c>
      <c r="F96" s="79">
        <f>F97</f>
        <v>0.15</v>
      </c>
      <c r="G96" s="79">
        <f>G97</f>
        <v>0.15</v>
      </c>
    </row>
    <row r="97" spans="1:7" ht="15" customHeight="1">
      <c r="A97" s="218">
        <v>714</v>
      </c>
      <c r="B97" s="210" t="s">
        <v>49</v>
      </c>
      <c r="C97" s="205">
        <v>9950010540</v>
      </c>
      <c r="D97" s="205">
        <v>240</v>
      </c>
      <c r="E97" s="206" t="s">
        <v>11</v>
      </c>
      <c r="F97" s="202">
        <f>F99</f>
        <v>0.15</v>
      </c>
      <c r="G97" s="202">
        <f>G99</f>
        <v>0.15</v>
      </c>
    </row>
    <row r="98" spans="1:7" ht="15" customHeight="1">
      <c r="A98" s="220"/>
      <c r="B98" s="210"/>
      <c r="C98" s="205"/>
      <c r="D98" s="205"/>
      <c r="E98" s="206"/>
      <c r="F98" s="202"/>
      <c r="G98" s="202"/>
    </row>
    <row r="99" spans="1:7">
      <c r="A99" s="34">
        <v>714</v>
      </c>
      <c r="B99" s="84" t="s">
        <v>49</v>
      </c>
      <c r="C99" s="75">
        <v>9950010540</v>
      </c>
      <c r="D99" s="75">
        <v>244</v>
      </c>
      <c r="E99" s="76" t="s">
        <v>12</v>
      </c>
      <c r="F99" s="79">
        <v>0.15</v>
      </c>
      <c r="G99" s="79">
        <v>0.15</v>
      </c>
    </row>
    <row r="100" spans="1:7">
      <c r="A100" s="33">
        <v>714</v>
      </c>
      <c r="B100" s="84" t="s">
        <v>50</v>
      </c>
      <c r="C100" s="75"/>
      <c r="D100" s="75"/>
      <c r="E100" s="76" t="s">
        <v>23</v>
      </c>
      <c r="F100" s="79">
        <f t="shared" ref="F100:G103" si="9">F101</f>
        <v>104.1</v>
      </c>
      <c r="G100" s="79">
        <f t="shared" si="9"/>
        <v>104.1</v>
      </c>
    </row>
    <row r="101" spans="1:7" ht="16.5" customHeight="1">
      <c r="A101" s="33">
        <v>714</v>
      </c>
      <c r="B101" s="84" t="s">
        <v>51</v>
      </c>
      <c r="C101" s="75"/>
      <c r="D101" s="75"/>
      <c r="E101" s="76" t="s">
        <v>24</v>
      </c>
      <c r="F101" s="79">
        <f t="shared" si="9"/>
        <v>104.1</v>
      </c>
      <c r="G101" s="79">
        <f t="shared" si="9"/>
        <v>104.1</v>
      </c>
    </row>
    <row r="102" spans="1:7" ht="25.5">
      <c r="A102" s="33">
        <v>714</v>
      </c>
      <c r="B102" s="84" t="s">
        <v>51</v>
      </c>
      <c r="C102" s="75">
        <v>9900000000</v>
      </c>
      <c r="D102" s="75"/>
      <c r="E102" s="76" t="s">
        <v>146</v>
      </c>
      <c r="F102" s="79">
        <f t="shared" si="9"/>
        <v>104.1</v>
      </c>
      <c r="G102" s="79">
        <f t="shared" si="9"/>
        <v>104.1</v>
      </c>
    </row>
    <row r="103" spans="1:7" ht="28.5" customHeight="1">
      <c r="A103" s="33">
        <v>714</v>
      </c>
      <c r="B103" s="84" t="s">
        <v>51</v>
      </c>
      <c r="C103" s="75">
        <v>9950000000</v>
      </c>
      <c r="D103" s="75"/>
      <c r="E103" s="76" t="s">
        <v>94</v>
      </c>
      <c r="F103" s="79">
        <f t="shared" si="9"/>
        <v>104.1</v>
      </c>
      <c r="G103" s="79">
        <f t="shared" si="9"/>
        <v>104.1</v>
      </c>
    </row>
    <row r="104" spans="1:7" ht="15" customHeight="1">
      <c r="A104" s="218">
        <v>714</v>
      </c>
      <c r="B104" s="210" t="s">
        <v>51</v>
      </c>
      <c r="C104" s="205">
        <v>9950051180</v>
      </c>
      <c r="D104" s="205"/>
      <c r="E104" s="145" t="s">
        <v>25</v>
      </c>
      <c r="F104" s="202">
        <f>F106+F113</f>
        <v>104.1</v>
      </c>
      <c r="G104" s="202">
        <f>G106+G113</f>
        <v>104.1</v>
      </c>
    </row>
    <row r="105" spans="1:7" ht="27.75" customHeight="1">
      <c r="A105" s="220"/>
      <c r="B105" s="210"/>
      <c r="C105" s="205"/>
      <c r="D105" s="205"/>
      <c r="E105" s="145"/>
      <c r="F105" s="202"/>
      <c r="G105" s="202"/>
    </row>
    <row r="106" spans="1:7" ht="15" customHeight="1">
      <c r="A106" s="218">
        <v>714</v>
      </c>
      <c r="B106" s="210" t="s">
        <v>51</v>
      </c>
      <c r="C106" s="205">
        <v>9950051180</v>
      </c>
      <c r="D106" s="205">
        <v>100</v>
      </c>
      <c r="E106" s="145" t="s">
        <v>162</v>
      </c>
      <c r="F106" s="202">
        <f>F109</f>
        <v>102</v>
      </c>
      <c r="G106" s="202">
        <f>G109</f>
        <v>102</v>
      </c>
    </row>
    <row r="107" spans="1:7" ht="52.5" customHeight="1">
      <c r="A107" s="219"/>
      <c r="B107" s="210"/>
      <c r="C107" s="205"/>
      <c r="D107" s="205"/>
      <c r="E107" s="145"/>
      <c r="F107" s="202"/>
      <c r="G107" s="202"/>
    </row>
    <row r="108" spans="1:7" ht="12.75" customHeight="1">
      <c r="A108" s="220"/>
      <c r="B108" s="210"/>
      <c r="C108" s="205"/>
      <c r="D108" s="205"/>
      <c r="E108" s="145"/>
      <c r="F108" s="202"/>
      <c r="G108" s="202"/>
    </row>
    <row r="109" spans="1:7" ht="25.5">
      <c r="A109" s="33">
        <v>714</v>
      </c>
      <c r="B109" s="84" t="s">
        <v>51</v>
      </c>
      <c r="C109" s="75">
        <v>9950051180</v>
      </c>
      <c r="D109" s="75">
        <v>120</v>
      </c>
      <c r="E109" s="76" t="s">
        <v>6</v>
      </c>
      <c r="F109" s="79">
        <f>F110+F111+F112</f>
        <v>102</v>
      </c>
      <c r="G109" s="79">
        <f>G110+G111+G112</f>
        <v>102</v>
      </c>
    </row>
    <row r="110" spans="1:7" ht="25.5">
      <c r="A110" s="33">
        <v>714</v>
      </c>
      <c r="B110" s="84" t="s">
        <v>51</v>
      </c>
      <c r="C110" s="75">
        <v>9950051180</v>
      </c>
      <c r="D110" s="75">
        <v>121</v>
      </c>
      <c r="E110" s="76" t="s">
        <v>10</v>
      </c>
      <c r="F110" s="79">
        <v>78</v>
      </c>
      <c r="G110" s="79">
        <v>78</v>
      </c>
    </row>
    <row r="111" spans="1:7" ht="27.75" hidden="1" customHeight="1">
      <c r="A111" s="33">
        <v>714</v>
      </c>
      <c r="B111" s="84" t="s">
        <v>51</v>
      </c>
      <c r="C111" s="75">
        <v>9950051180</v>
      </c>
      <c r="D111" s="75">
        <v>122</v>
      </c>
      <c r="E111" s="76" t="s">
        <v>108</v>
      </c>
      <c r="F111" s="79">
        <v>0</v>
      </c>
      <c r="G111" s="79">
        <v>0</v>
      </c>
    </row>
    <row r="112" spans="1:7" ht="51">
      <c r="A112" s="33">
        <v>714</v>
      </c>
      <c r="B112" s="84" t="s">
        <v>51</v>
      </c>
      <c r="C112" s="75">
        <v>9950051180</v>
      </c>
      <c r="D112" s="75">
        <v>129</v>
      </c>
      <c r="E112" s="12" t="s">
        <v>166</v>
      </c>
      <c r="F112" s="79">
        <v>24</v>
      </c>
      <c r="G112" s="79">
        <v>24</v>
      </c>
    </row>
    <row r="113" spans="1:7" ht="38.25">
      <c r="A113" s="33">
        <v>714</v>
      </c>
      <c r="B113" s="84" t="s">
        <v>51</v>
      </c>
      <c r="C113" s="75">
        <v>9950051180</v>
      </c>
      <c r="D113" s="75">
        <v>200</v>
      </c>
      <c r="E113" s="76" t="s">
        <v>111</v>
      </c>
      <c r="F113" s="79">
        <f>F114</f>
        <v>2.1</v>
      </c>
      <c r="G113" s="79">
        <f>G114</f>
        <v>2.1</v>
      </c>
    </row>
    <row r="114" spans="1:7" ht="32.25" customHeight="1">
      <c r="A114" s="218">
        <v>714</v>
      </c>
      <c r="B114" s="210" t="s">
        <v>51</v>
      </c>
      <c r="C114" s="205">
        <v>9950051180</v>
      </c>
      <c r="D114" s="205">
        <v>240</v>
      </c>
      <c r="E114" s="145" t="s">
        <v>188</v>
      </c>
      <c r="F114" s="202">
        <f>F116</f>
        <v>2.1</v>
      </c>
      <c r="G114" s="202">
        <f>G116</f>
        <v>2.1</v>
      </c>
    </row>
    <row r="115" spans="1:7" ht="10.5" customHeight="1">
      <c r="A115" s="220"/>
      <c r="B115" s="210"/>
      <c r="C115" s="205"/>
      <c r="D115" s="205"/>
      <c r="E115" s="145"/>
      <c r="F115" s="202"/>
      <c r="G115" s="202"/>
    </row>
    <row r="116" spans="1:7" ht="19.5" customHeight="1">
      <c r="A116" s="33">
        <v>714</v>
      </c>
      <c r="B116" s="84" t="s">
        <v>51</v>
      </c>
      <c r="C116" s="75">
        <v>9950051180</v>
      </c>
      <c r="D116" s="75">
        <v>244</v>
      </c>
      <c r="E116" s="76" t="s">
        <v>12</v>
      </c>
      <c r="F116" s="79">
        <v>2.1</v>
      </c>
      <c r="G116" s="79">
        <v>2.1</v>
      </c>
    </row>
    <row r="117" spans="1:7" ht="15" customHeight="1">
      <c r="A117" s="218">
        <v>714</v>
      </c>
      <c r="B117" s="210" t="s">
        <v>52</v>
      </c>
      <c r="C117" s="205"/>
      <c r="D117" s="205"/>
      <c r="E117" s="145" t="s">
        <v>26</v>
      </c>
      <c r="F117" s="202">
        <f>F119+F127</f>
        <v>240</v>
      </c>
      <c r="G117" s="202">
        <f>G119+G127</f>
        <v>170</v>
      </c>
    </row>
    <row r="118" spans="1:7" ht="21" customHeight="1">
      <c r="A118" s="220"/>
      <c r="B118" s="210"/>
      <c r="C118" s="205"/>
      <c r="D118" s="205"/>
      <c r="E118" s="145"/>
      <c r="F118" s="202"/>
      <c r="G118" s="202"/>
    </row>
    <row r="119" spans="1:7" ht="51" customHeight="1">
      <c r="A119" s="33">
        <v>714</v>
      </c>
      <c r="B119" s="84" t="s">
        <v>152</v>
      </c>
      <c r="C119" s="75"/>
      <c r="D119" s="75"/>
      <c r="E119" s="76" t="s">
        <v>170</v>
      </c>
      <c r="F119" s="79">
        <f t="shared" ref="F119:G120" si="10">F120</f>
        <v>240</v>
      </c>
      <c r="G119" s="79">
        <f t="shared" si="10"/>
        <v>170</v>
      </c>
    </row>
    <row r="120" spans="1:7" ht="27.75" customHeight="1">
      <c r="A120" s="33">
        <v>714</v>
      </c>
      <c r="B120" s="84" t="s">
        <v>152</v>
      </c>
      <c r="C120" s="75">
        <v>9900000000</v>
      </c>
      <c r="D120" s="75"/>
      <c r="E120" s="76" t="s">
        <v>146</v>
      </c>
      <c r="F120" s="79">
        <f t="shared" si="10"/>
        <v>240</v>
      </c>
      <c r="G120" s="79">
        <f t="shared" si="10"/>
        <v>170</v>
      </c>
    </row>
    <row r="121" spans="1:7" ht="38.25" customHeight="1">
      <c r="A121" s="33">
        <v>714</v>
      </c>
      <c r="B121" s="84" t="s">
        <v>152</v>
      </c>
      <c r="C121" s="75">
        <v>9940000000</v>
      </c>
      <c r="D121" s="75"/>
      <c r="E121" s="76" t="s">
        <v>147</v>
      </c>
      <c r="F121" s="79">
        <f>F122+F130</f>
        <v>240</v>
      </c>
      <c r="G121" s="79">
        <f>G122+G130</f>
        <v>170</v>
      </c>
    </row>
    <row r="122" spans="1:7" ht="44.25" hidden="1" customHeight="1">
      <c r="A122" s="34"/>
      <c r="B122" s="211" t="s">
        <v>152</v>
      </c>
      <c r="C122" s="213">
        <v>9940040150</v>
      </c>
      <c r="D122" s="213"/>
      <c r="E122" s="215" t="s">
        <v>27</v>
      </c>
      <c r="F122" s="200">
        <f>F124</f>
        <v>0</v>
      </c>
      <c r="G122" s="200">
        <f>G124</f>
        <v>0</v>
      </c>
    </row>
    <row r="123" spans="1:7" ht="15" hidden="1" customHeight="1">
      <c r="A123" s="34"/>
      <c r="B123" s="212"/>
      <c r="C123" s="214"/>
      <c r="D123" s="214"/>
      <c r="E123" s="216"/>
      <c r="F123" s="201"/>
      <c r="G123" s="201"/>
    </row>
    <row r="124" spans="1:7" ht="51" hidden="1" customHeight="1">
      <c r="A124" s="34"/>
      <c r="B124" s="84" t="s">
        <v>152</v>
      </c>
      <c r="C124" s="75">
        <v>9940040150</v>
      </c>
      <c r="D124" s="75">
        <v>200</v>
      </c>
      <c r="E124" s="76" t="s">
        <v>111</v>
      </c>
      <c r="F124" s="79">
        <f t="shared" ref="F124:G125" si="11">F125</f>
        <v>0</v>
      </c>
      <c r="G124" s="79">
        <f t="shared" si="11"/>
        <v>0</v>
      </c>
    </row>
    <row r="125" spans="1:7" ht="6.75" hidden="1" customHeight="1">
      <c r="A125" s="34"/>
      <c r="B125" s="84" t="s">
        <v>152</v>
      </c>
      <c r="C125" s="75">
        <v>9940040150</v>
      </c>
      <c r="D125" s="75">
        <v>240</v>
      </c>
      <c r="E125" s="76" t="s">
        <v>11</v>
      </c>
      <c r="F125" s="79">
        <f t="shared" si="11"/>
        <v>0</v>
      </c>
      <c r="G125" s="79">
        <f t="shared" si="11"/>
        <v>0</v>
      </c>
    </row>
    <row r="126" spans="1:7" ht="6" hidden="1" customHeight="1">
      <c r="A126" s="34"/>
      <c r="B126" s="84" t="s">
        <v>152</v>
      </c>
      <c r="C126" s="75">
        <v>9940040150</v>
      </c>
      <c r="D126" s="75">
        <v>244</v>
      </c>
      <c r="E126" s="76" t="s">
        <v>12</v>
      </c>
      <c r="F126" s="79">
        <v>0</v>
      </c>
      <c r="G126" s="79">
        <v>0</v>
      </c>
    </row>
    <row r="127" spans="1:7" ht="51" hidden="1">
      <c r="A127" s="34"/>
      <c r="B127" s="84" t="s">
        <v>152</v>
      </c>
      <c r="C127" s="75"/>
      <c r="D127" s="75"/>
      <c r="E127" s="76" t="s">
        <v>170</v>
      </c>
      <c r="F127" s="79">
        <f t="shared" ref="F127:G132" si="12">F128</f>
        <v>0</v>
      </c>
      <c r="G127" s="79">
        <v>0</v>
      </c>
    </row>
    <row r="128" spans="1:7" ht="25.5" hidden="1">
      <c r="A128" s="34"/>
      <c r="B128" s="84" t="s">
        <v>152</v>
      </c>
      <c r="C128" s="75">
        <v>9900000000</v>
      </c>
      <c r="D128" s="75"/>
      <c r="E128" s="76" t="s">
        <v>146</v>
      </c>
      <c r="F128" s="79">
        <v>0</v>
      </c>
      <c r="G128" s="79">
        <v>0</v>
      </c>
    </row>
    <row r="129" spans="1:7" ht="39" hidden="1" customHeight="1">
      <c r="A129" s="34"/>
      <c r="B129" s="84" t="s">
        <v>152</v>
      </c>
      <c r="C129" s="75">
        <v>9940000000</v>
      </c>
      <c r="D129" s="75"/>
      <c r="E129" s="76" t="s">
        <v>147</v>
      </c>
      <c r="F129" s="79">
        <v>0</v>
      </c>
      <c r="G129" s="79">
        <v>0</v>
      </c>
    </row>
    <row r="130" spans="1:7" ht="25.5">
      <c r="A130" s="33">
        <v>714</v>
      </c>
      <c r="B130" s="84" t="s">
        <v>152</v>
      </c>
      <c r="C130" s="75">
        <v>9940040160</v>
      </c>
      <c r="D130" s="75"/>
      <c r="E130" s="76" t="s">
        <v>153</v>
      </c>
      <c r="F130" s="79">
        <f t="shared" si="12"/>
        <v>240</v>
      </c>
      <c r="G130" s="79">
        <f t="shared" si="12"/>
        <v>170</v>
      </c>
    </row>
    <row r="131" spans="1:7" ht="38.25">
      <c r="A131" s="33">
        <v>714</v>
      </c>
      <c r="B131" s="84" t="s">
        <v>152</v>
      </c>
      <c r="C131" s="75">
        <v>9940040160</v>
      </c>
      <c r="D131" s="75">
        <v>200</v>
      </c>
      <c r="E131" s="76" t="s">
        <v>154</v>
      </c>
      <c r="F131" s="79">
        <f t="shared" si="12"/>
        <v>240</v>
      </c>
      <c r="G131" s="79">
        <f t="shared" si="12"/>
        <v>170</v>
      </c>
    </row>
    <row r="132" spans="1:7" ht="38.25">
      <c r="A132" s="33">
        <v>714</v>
      </c>
      <c r="B132" s="84" t="s">
        <v>152</v>
      </c>
      <c r="C132" s="75">
        <v>9940040160</v>
      </c>
      <c r="D132" s="75">
        <v>240</v>
      </c>
      <c r="E132" s="76" t="s">
        <v>141</v>
      </c>
      <c r="F132" s="79">
        <f t="shared" si="12"/>
        <v>240</v>
      </c>
      <c r="G132" s="79">
        <f t="shared" si="12"/>
        <v>170</v>
      </c>
    </row>
    <row r="133" spans="1:7">
      <c r="A133" s="34">
        <v>714</v>
      </c>
      <c r="B133" s="84" t="s">
        <v>152</v>
      </c>
      <c r="C133" s="75">
        <v>9940040160</v>
      </c>
      <c r="D133" s="75">
        <v>244</v>
      </c>
      <c r="E133" s="76" t="s">
        <v>155</v>
      </c>
      <c r="F133" s="79">
        <v>240</v>
      </c>
      <c r="G133" s="79">
        <v>170</v>
      </c>
    </row>
    <row r="134" spans="1:7">
      <c r="A134" s="34">
        <v>714</v>
      </c>
      <c r="B134" s="84" t="s">
        <v>53</v>
      </c>
      <c r="C134" s="75"/>
      <c r="D134" s="75"/>
      <c r="E134" s="76" t="s">
        <v>28</v>
      </c>
      <c r="F134" s="79">
        <f>F135+F146</f>
        <v>2282.232</v>
      </c>
      <c r="G134" s="79">
        <f t="shared" ref="G134" si="13">G135+G146</f>
        <v>1323.105</v>
      </c>
    </row>
    <row r="135" spans="1:7" ht="16.5" customHeight="1">
      <c r="A135" s="33">
        <v>714</v>
      </c>
      <c r="B135" s="84" t="s">
        <v>54</v>
      </c>
      <c r="C135" s="75"/>
      <c r="D135" s="75"/>
      <c r="E135" s="76" t="s">
        <v>29</v>
      </c>
      <c r="F135" s="79">
        <f t="shared" ref="F135:G137" si="14">F136</f>
        <v>2282.232</v>
      </c>
      <c r="G135" s="79">
        <f t="shared" si="14"/>
        <v>1323.105</v>
      </c>
    </row>
    <row r="136" spans="1:7" ht="30" customHeight="1">
      <c r="A136" s="33">
        <v>714</v>
      </c>
      <c r="B136" s="84" t="s">
        <v>54</v>
      </c>
      <c r="C136" s="75">
        <v>9900000000</v>
      </c>
      <c r="D136" s="75"/>
      <c r="E136" s="76" t="s">
        <v>146</v>
      </c>
      <c r="F136" s="79">
        <f t="shared" si="14"/>
        <v>2282.232</v>
      </c>
      <c r="G136" s="79">
        <f t="shared" si="14"/>
        <v>1323.105</v>
      </c>
    </row>
    <row r="137" spans="1:7" ht="38.25">
      <c r="A137" s="33">
        <v>714</v>
      </c>
      <c r="B137" s="84" t="s">
        <v>54</v>
      </c>
      <c r="C137" s="75">
        <v>9940000000</v>
      </c>
      <c r="D137" s="75"/>
      <c r="E137" s="76" t="s">
        <v>147</v>
      </c>
      <c r="F137" s="79">
        <f>F138+F144</f>
        <v>2282.232</v>
      </c>
      <c r="G137" s="79">
        <f t="shared" si="14"/>
        <v>1323.105</v>
      </c>
    </row>
    <row r="138" spans="1:7" ht="15" customHeight="1">
      <c r="A138" s="218">
        <v>714</v>
      </c>
      <c r="B138" s="210" t="s">
        <v>54</v>
      </c>
      <c r="C138" s="205">
        <v>9940040180</v>
      </c>
      <c r="D138" s="205"/>
      <c r="E138" s="145" t="s">
        <v>159</v>
      </c>
      <c r="F138" s="202">
        <f>F140</f>
        <v>2282.232</v>
      </c>
      <c r="G138" s="202">
        <f>G140</f>
        <v>1323.105</v>
      </c>
    </row>
    <row r="139" spans="1:7" ht="27.75" customHeight="1">
      <c r="A139" s="220"/>
      <c r="B139" s="210"/>
      <c r="C139" s="205"/>
      <c r="D139" s="205"/>
      <c r="E139" s="145"/>
      <c r="F139" s="202"/>
      <c r="G139" s="202"/>
    </row>
    <row r="140" spans="1:7" ht="45" customHeight="1">
      <c r="A140" s="33">
        <v>714</v>
      </c>
      <c r="B140" s="84" t="s">
        <v>54</v>
      </c>
      <c r="C140" s="75">
        <v>9940040180</v>
      </c>
      <c r="D140" s="75">
        <v>200</v>
      </c>
      <c r="E140" s="76" t="s">
        <v>113</v>
      </c>
      <c r="F140" s="79">
        <f t="shared" ref="F140:G141" si="15">F141</f>
        <v>2282.232</v>
      </c>
      <c r="G140" s="79">
        <f t="shared" si="15"/>
        <v>1323.105</v>
      </c>
    </row>
    <row r="141" spans="1:7" ht="42.75" customHeight="1">
      <c r="A141" s="33">
        <v>714</v>
      </c>
      <c r="B141" s="84" t="s">
        <v>54</v>
      </c>
      <c r="C141" s="75">
        <v>9940040180</v>
      </c>
      <c r="D141" s="75">
        <v>240</v>
      </c>
      <c r="E141" s="76" t="s">
        <v>11</v>
      </c>
      <c r="F141" s="79">
        <f t="shared" si="15"/>
        <v>2282.232</v>
      </c>
      <c r="G141" s="79">
        <f t="shared" si="15"/>
        <v>1323.105</v>
      </c>
    </row>
    <row r="142" spans="1:7" ht="15" customHeight="1">
      <c r="A142" s="34">
        <v>714</v>
      </c>
      <c r="B142" s="84" t="s">
        <v>54</v>
      </c>
      <c r="C142" s="75">
        <v>9940040180</v>
      </c>
      <c r="D142" s="75">
        <v>244</v>
      </c>
      <c r="E142" s="76" t="s">
        <v>12</v>
      </c>
      <c r="F142" s="79">
        <v>2282.232</v>
      </c>
      <c r="G142" s="79">
        <v>1323.105</v>
      </c>
    </row>
    <row r="143" spans="1:7" ht="24" hidden="1" customHeight="1">
      <c r="A143" s="34"/>
      <c r="B143" s="84" t="s">
        <v>54</v>
      </c>
      <c r="C143" s="75" t="s">
        <v>124</v>
      </c>
      <c r="D143" s="75"/>
      <c r="E143" s="81" t="s">
        <v>125</v>
      </c>
      <c r="F143" s="79">
        <f t="shared" ref="F143:G144" si="16">F144</f>
        <v>0</v>
      </c>
      <c r="G143" s="79">
        <f t="shared" si="16"/>
        <v>0</v>
      </c>
    </row>
    <row r="144" spans="1:7" hidden="1">
      <c r="A144" s="34"/>
      <c r="B144" s="84" t="s">
        <v>54</v>
      </c>
      <c r="C144" s="75" t="s">
        <v>124</v>
      </c>
      <c r="D144" s="75">
        <v>500</v>
      </c>
      <c r="E144" s="76" t="s">
        <v>16</v>
      </c>
      <c r="F144" s="79">
        <f t="shared" si="16"/>
        <v>0</v>
      </c>
      <c r="G144" s="79">
        <f t="shared" si="16"/>
        <v>0</v>
      </c>
    </row>
    <row r="145" spans="1:7" hidden="1">
      <c r="A145" s="34"/>
      <c r="B145" s="84" t="s">
        <v>54</v>
      </c>
      <c r="C145" s="75" t="s">
        <v>124</v>
      </c>
      <c r="D145" s="75">
        <v>540</v>
      </c>
      <c r="E145" s="76" t="s">
        <v>17</v>
      </c>
      <c r="F145" s="79">
        <v>0</v>
      </c>
      <c r="G145" s="79">
        <v>0</v>
      </c>
    </row>
    <row r="146" spans="1:7" ht="25.5" hidden="1">
      <c r="A146" s="33">
        <v>714</v>
      </c>
      <c r="B146" s="84" t="s">
        <v>55</v>
      </c>
      <c r="C146" s="75"/>
      <c r="D146" s="75"/>
      <c r="E146" s="76" t="s">
        <v>95</v>
      </c>
      <c r="F146" s="79">
        <f t="shared" ref="F146:G149" si="17">F147</f>
        <v>0</v>
      </c>
      <c r="G146" s="79">
        <f t="shared" si="17"/>
        <v>0</v>
      </c>
    </row>
    <row r="147" spans="1:7" ht="33" hidden="1" customHeight="1">
      <c r="A147" s="33">
        <v>714</v>
      </c>
      <c r="B147" s="84" t="s">
        <v>55</v>
      </c>
      <c r="C147" s="75">
        <v>9900000000</v>
      </c>
      <c r="D147" s="75"/>
      <c r="E147" s="76" t="s">
        <v>146</v>
      </c>
      <c r="F147" s="79">
        <f t="shared" si="17"/>
        <v>0</v>
      </c>
      <c r="G147" s="79">
        <f t="shared" si="17"/>
        <v>0</v>
      </c>
    </row>
    <row r="148" spans="1:7" ht="11.25" hidden="1" customHeight="1">
      <c r="A148" s="33">
        <v>714</v>
      </c>
      <c r="B148" s="84" t="s">
        <v>55</v>
      </c>
      <c r="C148" s="75">
        <v>9940000000</v>
      </c>
      <c r="D148" s="75"/>
      <c r="E148" s="76" t="s">
        <v>147</v>
      </c>
      <c r="F148" s="79">
        <f>F149</f>
        <v>0</v>
      </c>
      <c r="G148" s="79">
        <f t="shared" si="17"/>
        <v>0</v>
      </c>
    </row>
    <row r="149" spans="1:7" ht="29.25" hidden="1" customHeight="1">
      <c r="A149" s="33">
        <v>714</v>
      </c>
      <c r="B149" s="84" t="s">
        <v>55</v>
      </c>
      <c r="C149" s="75">
        <v>9940040100</v>
      </c>
      <c r="D149" s="75"/>
      <c r="E149" s="76" t="s">
        <v>30</v>
      </c>
      <c r="F149" s="79">
        <f t="shared" si="17"/>
        <v>0</v>
      </c>
      <c r="G149" s="79">
        <f t="shared" si="17"/>
        <v>0</v>
      </c>
    </row>
    <row r="150" spans="1:7" ht="9" hidden="1" customHeight="1">
      <c r="A150" s="218">
        <v>714</v>
      </c>
      <c r="B150" s="210" t="s">
        <v>55</v>
      </c>
      <c r="C150" s="205">
        <v>9940040100</v>
      </c>
      <c r="D150" s="205">
        <v>200</v>
      </c>
      <c r="E150" s="145" t="s">
        <v>114</v>
      </c>
      <c r="F150" s="202">
        <f>F152</f>
        <v>0</v>
      </c>
      <c r="G150" s="202">
        <f>G152</f>
        <v>0</v>
      </c>
    </row>
    <row r="151" spans="1:7" ht="15" hidden="1" customHeight="1">
      <c r="A151" s="220"/>
      <c r="B151" s="210"/>
      <c r="C151" s="205"/>
      <c r="D151" s="205"/>
      <c r="E151" s="145"/>
      <c r="F151" s="202"/>
      <c r="G151" s="202"/>
    </row>
    <row r="152" spans="1:7" ht="15" hidden="1" customHeight="1">
      <c r="A152" s="218">
        <v>714</v>
      </c>
      <c r="B152" s="210" t="s">
        <v>55</v>
      </c>
      <c r="C152" s="205">
        <v>9940040100</v>
      </c>
      <c r="D152" s="205">
        <v>240</v>
      </c>
      <c r="E152" s="145" t="s">
        <v>11</v>
      </c>
      <c r="F152" s="202">
        <f>F154</f>
        <v>0</v>
      </c>
      <c r="G152" s="202">
        <f>G154</f>
        <v>0</v>
      </c>
    </row>
    <row r="153" spans="1:7" ht="15" hidden="1" customHeight="1">
      <c r="A153" s="220"/>
      <c r="B153" s="210"/>
      <c r="C153" s="205"/>
      <c r="D153" s="205"/>
      <c r="E153" s="145"/>
      <c r="F153" s="202"/>
      <c r="G153" s="202"/>
    </row>
    <row r="154" spans="1:7" hidden="1">
      <c r="A154" s="34">
        <v>714</v>
      </c>
      <c r="B154" s="84" t="s">
        <v>55</v>
      </c>
      <c r="C154" s="75">
        <v>9940040100</v>
      </c>
      <c r="D154" s="75">
        <v>244</v>
      </c>
      <c r="E154" s="76" t="s">
        <v>12</v>
      </c>
      <c r="F154" s="79"/>
      <c r="G154" s="79"/>
    </row>
    <row r="155" spans="1:7" ht="25.5">
      <c r="A155" s="33">
        <v>714</v>
      </c>
      <c r="B155" s="84" t="s">
        <v>56</v>
      </c>
      <c r="C155" s="75"/>
      <c r="D155" s="75"/>
      <c r="E155" s="76" t="s">
        <v>31</v>
      </c>
      <c r="F155" s="79">
        <f>F156+F166+F175</f>
        <v>655.41800000000001</v>
      </c>
      <c r="G155" s="79">
        <f>G156+G166+G175</f>
        <v>535.08416999999997</v>
      </c>
    </row>
    <row r="156" spans="1:7" ht="18.75" customHeight="1">
      <c r="A156" s="33">
        <v>714</v>
      </c>
      <c r="B156" s="84" t="s">
        <v>57</v>
      </c>
      <c r="C156" s="75"/>
      <c r="D156" s="75"/>
      <c r="E156" s="76" t="s">
        <v>32</v>
      </c>
      <c r="F156" s="79">
        <f t="shared" ref="F156:G158" si="18">F157</f>
        <v>20</v>
      </c>
      <c r="G156" s="79">
        <f t="shared" si="18"/>
        <v>19.45233</v>
      </c>
    </row>
    <row r="157" spans="1:7" ht="25.5" customHeight="1">
      <c r="A157" s="33">
        <v>714</v>
      </c>
      <c r="B157" s="84" t="s">
        <v>57</v>
      </c>
      <c r="C157" s="75">
        <v>9900000000</v>
      </c>
      <c r="D157" s="75"/>
      <c r="E157" s="76" t="s">
        <v>146</v>
      </c>
      <c r="F157" s="79">
        <f t="shared" si="18"/>
        <v>20</v>
      </c>
      <c r="G157" s="79">
        <f t="shared" si="18"/>
        <v>19.45233</v>
      </c>
    </row>
    <row r="158" spans="1:7" ht="42" customHeight="1">
      <c r="A158" s="33">
        <v>714</v>
      </c>
      <c r="B158" s="84" t="s">
        <v>57</v>
      </c>
      <c r="C158" s="75">
        <v>9940000000</v>
      </c>
      <c r="D158" s="75"/>
      <c r="E158" s="76" t="s">
        <v>147</v>
      </c>
      <c r="F158" s="79">
        <f t="shared" si="18"/>
        <v>20</v>
      </c>
      <c r="G158" s="79">
        <f t="shared" si="18"/>
        <v>19.45233</v>
      </c>
    </row>
    <row r="159" spans="1:7" ht="19.5" customHeight="1">
      <c r="A159" s="218">
        <v>714</v>
      </c>
      <c r="B159" s="210" t="s">
        <v>57</v>
      </c>
      <c r="C159" s="205">
        <v>9940040300</v>
      </c>
      <c r="D159" s="205"/>
      <c r="E159" s="145" t="s">
        <v>33</v>
      </c>
      <c r="F159" s="202">
        <f>F161</f>
        <v>20</v>
      </c>
      <c r="G159" s="202">
        <f>G161</f>
        <v>19.45233</v>
      </c>
    </row>
    <row r="160" spans="1:7" ht="12" customHeight="1">
      <c r="A160" s="220"/>
      <c r="B160" s="210"/>
      <c r="C160" s="205"/>
      <c r="D160" s="205"/>
      <c r="E160" s="145"/>
      <c r="F160" s="202"/>
      <c r="G160" s="202"/>
    </row>
    <row r="161" spans="1:7" ht="30.75" customHeight="1">
      <c r="A161" s="218">
        <v>714</v>
      </c>
      <c r="B161" s="210" t="s">
        <v>57</v>
      </c>
      <c r="C161" s="205">
        <v>9940040300</v>
      </c>
      <c r="D161" s="205">
        <v>200</v>
      </c>
      <c r="E161" s="145" t="s">
        <v>112</v>
      </c>
      <c r="F161" s="202">
        <f>F163</f>
        <v>20</v>
      </c>
      <c r="G161" s="202">
        <f>G163</f>
        <v>19.45233</v>
      </c>
    </row>
    <row r="162" spans="1:7" ht="16.5" customHeight="1">
      <c r="A162" s="220"/>
      <c r="B162" s="210"/>
      <c r="C162" s="205"/>
      <c r="D162" s="205"/>
      <c r="E162" s="145"/>
      <c r="F162" s="202"/>
      <c r="G162" s="202"/>
    </row>
    <row r="163" spans="1:7" ht="30.75" customHeight="1">
      <c r="A163" s="218">
        <v>714</v>
      </c>
      <c r="B163" s="210" t="s">
        <v>57</v>
      </c>
      <c r="C163" s="205">
        <v>9940040300</v>
      </c>
      <c r="D163" s="205">
        <v>240</v>
      </c>
      <c r="E163" s="145" t="s">
        <v>11</v>
      </c>
      <c r="F163" s="202">
        <f>+F165</f>
        <v>20</v>
      </c>
      <c r="G163" s="202">
        <f>+G165</f>
        <v>19.45233</v>
      </c>
    </row>
    <row r="164" spans="1:7" ht="11.25" customHeight="1">
      <c r="A164" s="220"/>
      <c r="B164" s="210"/>
      <c r="C164" s="205"/>
      <c r="D164" s="205"/>
      <c r="E164" s="145"/>
      <c r="F164" s="202"/>
      <c r="G164" s="202"/>
    </row>
    <row r="165" spans="1:7" ht="15.75" customHeight="1">
      <c r="A165" s="34">
        <v>714</v>
      </c>
      <c r="B165" s="84" t="s">
        <v>57</v>
      </c>
      <c r="C165" s="75">
        <v>9940040300</v>
      </c>
      <c r="D165" s="75">
        <v>244</v>
      </c>
      <c r="E165" s="76" t="s">
        <v>12</v>
      </c>
      <c r="F165" s="79">
        <v>20</v>
      </c>
      <c r="G165" s="79">
        <v>19.45233</v>
      </c>
    </row>
    <row r="166" spans="1:7" ht="16.5" customHeight="1">
      <c r="A166" s="34">
        <v>714</v>
      </c>
      <c r="B166" s="84" t="s">
        <v>167</v>
      </c>
      <c r="C166" s="75"/>
      <c r="D166" s="75"/>
      <c r="E166" s="76" t="s">
        <v>168</v>
      </c>
      <c r="F166" s="79">
        <f>F167</f>
        <v>75</v>
      </c>
      <c r="G166" s="79">
        <f>G167</f>
        <v>73.236329999999995</v>
      </c>
    </row>
    <row r="167" spans="1:7" ht="24" customHeight="1">
      <c r="A167" s="33">
        <v>714</v>
      </c>
      <c r="B167" s="84" t="s">
        <v>167</v>
      </c>
      <c r="C167" s="75">
        <v>9900000000</v>
      </c>
      <c r="D167" s="75"/>
      <c r="E167" s="76" t="s">
        <v>146</v>
      </c>
      <c r="F167" s="79">
        <f>F168</f>
        <v>75</v>
      </c>
      <c r="G167" s="79">
        <f>G168</f>
        <v>73.236329999999995</v>
      </c>
    </row>
    <row r="168" spans="1:7" ht="38.25" customHeight="1">
      <c r="A168" s="33">
        <v>714</v>
      </c>
      <c r="B168" s="84" t="s">
        <v>167</v>
      </c>
      <c r="C168" s="75">
        <v>9940000000</v>
      </c>
      <c r="D168" s="75"/>
      <c r="E168" s="76" t="s">
        <v>147</v>
      </c>
      <c r="F168" s="79">
        <f t="shared" ref="F168:G170" si="19">F169</f>
        <v>75</v>
      </c>
      <c r="G168" s="79">
        <f t="shared" si="19"/>
        <v>73.236329999999995</v>
      </c>
    </row>
    <row r="169" spans="1:7" ht="30.75" customHeight="1">
      <c r="A169" s="33">
        <v>714</v>
      </c>
      <c r="B169" s="84" t="s">
        <v>167</v>
      </c>
      <c r="C169" s="75">
        <v>9940040340</v>
      </c>
      <c r="D169" s="75"/>
      <c r="E169" s="76" t="s">
        <v>169</v>
      </c>
      <c r="F169" s="79">
        <f t="shared" si="19"/>
        <v>75</v>
      </c>
      <c r="G169" s="79">
        <f t="shared" si="19"/>
        <v>73.236329999999995</v>
      </c>
    </row>
    <row r="170" spans="1:7" ht="42.75" customHeight="1">
      <c r="A170" s="33">
        <v>714</v>
      </c>
      <c r="B170" s="84" t="s">
        <v>167</v>
      </c>
      <c r="C170" s="75">
        <v>9940040340</v>
      </c>
      <c r="D170" s="75">
        <v>200</v>
      </c>
      <c r="E170" s="76" t="s">
        <v>112</v>
      </c>
      <c r="F170" s="79">
        <f>F171</f>
        <v>75</v>
      </c>
      <c r="G170" s="79">
        <f t="shared" si="19"/>
        <v>73.236329999999995</v>
      </c>
    </row>
    <row r="171" spans="1:7" ht="30.75" customHeight="1">
      <c r="A171" s="218">
        <v>714</v>
      </c>
      <c r="B171" s="211" t="s">
        <v>167</v>
      </c>
      <c r="C171" s="213">
        <v>9940040340</v>
      </c>
      <c r="D171" s="213">
        <v>240</v>
      </c>
      <c r="E171" s="215" t="s">
        <v>11</v>
      </c>
      <c r="F171" s="202">
        <f>F173</f>
        <v>75</v>
      </c>
      <c r="G171" s="202">
        <f>G173</f>
        <v>73.236329999999995</v>
      </c>
    </row>
    <row r="172" spans="1:7" ht="13.5" customHeight="1">
      <c r="A172" s="220"/>
      <c r="B172" s="212"/>
      <c r="C172" s="214"/>
      <c r="D172" s="214"/>
      <c r="E172" s="216"/>
      <c r="F172" s="202"/>
      <c r="G172" s="202"/>
    </row>
    <row r="173" spans="1:7" ht="16.5" customHeight="1">
      <c r="A173" s="218">
        <v>714</v>
      </c>
      <c r="B173" s="211" t="s">
        <v>167</v>
      </c>
      <c r="C173" s="213">
        <v>9940040340</v>
      </c>
      <c r="D173" s="213">
        <v>244</v>
      </c>
      <c r="E173" s="215" t="s">
        <v>12</v>
      </c>
      <c r="F173" s="202">
        <v>75</v>
      </c>
      <c r="G173" s="202">
        <v>73.236329999999995</v>
      </c>
    </row>
    <row r="174" spans="1:7" ht="9" customHeight="1">
      <c r="A174" s="220"/>
      <c r="B174" s="212"/>
      <c r="C174" s="214"/>
      <c r="D174" s="214"/>
      <c r="E174" s="216"/>
      <c r="F174" s="202"/>
      <c r="G174" s="202"/>
    </row>
    <row r="175" spans="1:7" ht="19.5" customHeight="1">
      <c r="A175" s="34">
        <v>714</v>
      </c>
      <c r="B175" s="84" t="s">
        <v>58</v>
      </c>
      <c r="C175" s="75"/>
      <c r="D175" s="75"/>
      <c r="E175" s="76" t="s">
        <v>34</v>
      </c>
      <c r="F175" s="79">
        <f>F176</f>
        <v>560.41800000000001</v>
      </c>
      <c r="G175" s="79">
        <f t="shared" ref="G175:G176" si="20">G176</f>
        <v>442.39550999999994</v>
      </c>
    </row>
    <row r="176" spans="1:7" ht="30.75" customHeight="1">
      <c r="A176" s="33">
        <v>714</v>
      </c>
      <c r="B176" s="84" t="s">
        <v>58</v>
      </c>
      <c r="C176" s="75">
        <v>9900000000</v>
      </c>
      <c r="D176" s="75"/>
      <c r="E176" s="76" t="s">
        <v>146</v>
      </c>
      <c r="F176" s="79">
        <f>F177</f>
        <v>560.41800000000001</v>
      </c>
      <c r="G176" s="79">
        <f t="shared" si="20"/>
        <v>442.39550999999994</v>
      </c>
    </row>
    <row r="177" spans="1:7" ht="42" customHeight="1">
      <c r="A177" s="33">
        <v>714</v>
      </c>
      <c r="B177" s="84" t="s">
        <v>58</v>
      </c>
      <c r="C177" s="75">
        <v>9940000000</v>
      </c>
      <c r="D177" s="75"/>
      <c r="E177" s="76" t="s">
        <v>147</v>
      </c>
      <c r="F177" s="79">
        <f>F178+F185+F189</f>
        <v>560.41800000000001</v>
      </c>
      <c r="G177" s="79">
        <f>G178+G185+G189</f>
        <v>442.39550999999994</v>
      </c>
    </row>
    <row r="178" spans="1:7" ht="34.5" customHeight="1">
      <c r="A178" s="33">
        <v>714</v>
      </c>
      <c r="B178" s="84" t="s">
        <v>58</v>
      </c>
      <c r="C178" s="75">
        <v>9940040350</v>
      </c>
      <c r="D178" s="75"/>
      <c r="E178" s="76" t="s">
        <v>35</v>
      </c>
      <c r="F178" s="79">
        <f>F179</f>
        <v>365.41800000000001</v>
      </c>
      <c r="G178" s="79">
        <f>G179</f>
        <v>248.25860999999998</v>
      </c>
    </row>
    <row r="179" spans="1:7" ht="7.5" customHeight="1">
      <c r="A179" s="218">
        <v>714</v>
      </c>
      <c r="B179" s="210" t="s">
        <v>58</v>
      </c>
      <c r="C179" s="205">
        <v>9940040350</v>
      </c>
      <c r="D179" s="205">
        <v>200</v>
      </c>
      <c r="E179" s="145" t="s">
        <v>112</v>
      </c>
      <c r="F179" s="202">
        <f>F181</f>
        <v>365.41800000000001</v>
      </c>
      <c r="G179" s="202">
        <f>G181</f>
        <v>248.25860999999998</v>
      </c>
    </row>
    <row r="180" spans="1:7" ht="15" customHeight="1">
      <c r="A180" s="220"/>
      <c r="B180" s="210"/>
      <c r="C180" s="205"/>
      <c r="D180" s="205"/>
      <c r="E180" s="145"/>
      <c r="F180" s="202"/>
      <c r="G180" s="202"/>
    </row>
    <row r="181" spans="1:7" ht="18.75" customHeight="1">
      <c r="A181" s="218">
        <v>714</v>
      </c>
      <c r="B181" s="210" t="s">
        <v>58</v>
      </c>
      <c r="C181" s="205">
        <v>9940040350</v>
      </c>
      <c r="D181" s="205">
        <v>240</v>
      </c>
      <c r="E181" s="145" t="s">
        <v>11</v>
      </c>
      <c r="F181" s="202">
        <f>F183+F184</f>
        <v>365.41800000000001</v>
      </c>
      <c r="G181" s="202">
        <f>G183+G184</f>
        <v>248.25860999999998</v>
      </c>
    </row>
    <row r="182" spans="1:7" ht="25.5" customHeight="1">
      <c r="A182" s="220"/>
      <c r="B182" s="210"/>
      <c r="C182" s="205"/>
      <c r="D182" s="205"/>
      <c r="E182" s="145"/>
      <c r="F182" s="202"/>
      <c r="G182" s="202"/>
    </row>
    <row r="183" spans="1:7" ht="15" customHeight="1">
      <c r="A183" s="34">
        <v>714</v>
      </c>
      <c r="B183" s="84" t="s">
        <v>58</v>
      </c>
      <c r="C183" s="75">
        <v>9940040350</v>
      </c>
      <c r="D183" s="75">
        <v>244</v>
      </c>
      <c r="E183" s="76" t="s">
        <v>12</v>
      </c>
      <c r="F183" s="79">
        <v>175.41800000000001</v>
      </c>
      <c r="G183" s="79">
        <v>58.3</v>
      </c>
    </row>
    <row r="184" spans="1:7" ht="15" customHeight="1">
      <c r="A184" s="34">
        <v>714</v>
      </c>
      <c r="B184" s="84" t="s">
        <v>58</v>
      </c>
      <c r="C184" s="75">
        <v>9940040350</v>
      </c>
      <c r="D184" s="75">
        <v>247</v>
      </c>
      <c r="E184" s="76" t="s">
        <v>171</v>
      </c>
      <c r="F184" s="79">
        <v>190</v>
      </c>
      <c r="G184" s="79">
        <v>189.95860999999999</v>
      </c>
    </row>
    <row r="185" spans="1:7" ht="38.25" hidden="1" customHeight="1">
      <c r="A185" s="33">
        <v>714</v>
      </c>
      <c r="B185" s="84" t="s">
        <v>58</v>
      </c>
      <c r="C185" s="75">
        <v>9940040370</v>
      </c>
      <c r="D185" s="75"/>
      <c r="E185" s="76" t="s">
        <v>36</v>
      </c>
      <c r="F185" s="79">
        <f t="shared" ref="F185:G187" si="21">F186</f>
        <v>0</v>
      </c>
      <c r="G185" s="79">
        <f t="shared" si="21"/>
        <v>0</v>
      </c>
    </row>
    <row r="186" spans="1:7" ht="38.25" hidden="1" customHeight="1">
      <c r="A186" s="33">
        <v>714</v>
      </c>
      <c r="B186" s="84" t="s">
        <v>58</v>
      </c>
      <c r="C186" s="75">
        <v>9940040370</v>
      </c>
      <c r="D186" s="75">
        <v>200</v>
      </c>
      <c r="E186" s="76" t="s">
        <v>112</v>
      </c>
      <c r="F186" s="79">
        <f t="shared" si="21"/>
        <v>0</v>
      </c>
      <c r="G186" s="79">
        <f t="shared" si="21"/>
        <v>0</v>
      </c>
    </row>
    <row r="187" spans="1:7" ht="38.25" hidden="1" customHeight="1">
      <c r="A187" s="33">
        <v>714</v>
      </c>
      <c r="B187" s="84" t="s">
        <v>58</v>
      </c>
      <c r="C187" s="75">
        <v>9940040370</v>
      </c>
      <c r="D187" s="75">
        <v>240</v>
      </c>
      <c r="E187" s="76" t="s">
        <v>11</v>
      </c>
      <c r="F187" s="79">
        <f t="shared" si="21"/>
        <v>0</v>
      </c>
      <c r="G187" s="79">
        <f t="shared" si="21"/>
        <v>0</v>
      </c>
    </row>
    <row r="188" spans="1:7" ht="15" hidden="1" customHeight="1">
      <c r="A188" s="33">
        <v>714</v>
      </c>
      <c r="B188" s="84" t="s">
        <v>58</v>
      </c>
      <c r="C188" s="75">
        <v>9940040370</v>
      </c>
      <c r="D188" s="75">
        <v>244</v>
      </c>
      <c r="E188" s="76" t="s">
        <v>12</v>
      </c>
      <c r="F188" s="79">
        <v>0</v>
      </c>
      <c r="G188" s="79">
        <v>0</v>
      </c>
    </row>
    <row r="189" spans="1:7" ht="29.25" customHeight="1">
      <c r="A189" s="33">
        <v>714</v>
      </c>
      <c r="B189" s="84" t="s">
        <v>58</v>
      </c>
      <c r="C189" s="75">
        <v>9940040380</v>
      </c>
      <c r="D189" s="75"/>
      <c r="E189" s="76" t="s">
        <v>37</v>
      </c>
      <c r="F189" s="79">
        <f>F190</f>
        <v>195</v>
      </c>
      <c r="G189" s="79">
        <f>G190</f>
        <v>194.1369</v>
      </c>
    </row>
    <row r="190" spans="1:7" ht="24.75" customHeight="1">
      <c r="A190" s="218">
        <v>714</v>
      </c>
      <c r="B190" s="210" t="s">
        <v>58</v>
      </c>
      <c r="C190" s="205">
        <v>9940040380</v>
      </c>
      <c r="D190" s="205">
        <v>200</v>
      </c>
      <c r="E190" s="145" t="s">
        <v>111</v>
      </c>
      <c r="F190" s="202">
        <f>F192</f>
        <v>195</v>
      </c>
      <c r="G190" s="202">
        <f>G192</f>
        <v>194.1369</v>
      </c>
    </row>
    <row r="191" spans="1:7" ht="16.5" customHeight="1">
      <c r="A191" s="220"/>
      <c r="B191" s="210"/>
      <c r="C191" s="205"/>
      <c r="D191" s="205"/>
      <c r="E191" s="145"/>
      <c r="F191" s="202"/>
      <c r="G191" s="202"/>
    </row>
    <row r="192" spans="1:7" ht="19.5" customHeight="1">
      <c r="A192" s="218">
        <v>714</v>
      </c>
      <c r="B192" s="210" t="s">
        <v>58</v>
      </c>
      <c r="C192" s="205">
        <v>9940040380</v>
      </c>
      <c r="D192" s="205">
        <v>240</v>
      </c>
      <c r="E192" s="145" t="s">
        <v>11</v>
      </c>
      <c r="F192" s="202">
        <f>F194</f>
        <v>195</v>
      </c>
      <c r="G192" s="202">
        <f>G194</f>
        <v>194.1369</v>
      </c>
    </row>
    <row r="193" spans="1:7" ht="20.25" customHeight="1">
      <c r="A193" s="220"/>
      <c r="B193" s="210"/>
      <c r="C193" s="205"/>
      <c r="D193" s="205"/>
      <c r="E193" s="145"/>
      <c r="F193" s="202"/>
      <c r="G193" s="202"/>
    </row>
    <row r="194" spans="1:7" ht="19.5" customHeight="1">
      <c r="A194" s="34">
        <v>714</v>
      </c>
      <c r="B194" s="84" t="s">
        <v>58</v>
      </c>
      <c r="C194" s="75">
        <v>9940040380</v>
      </c>
      <c r="D194" s="75">
        <v>244</v>
      </c>
      <c r="E194" s="76" t="s">
        <v>12</v>
      </c>
      <c r="F194" s="79">
        <v>195</v>
      </c>
      <c r="G194" s="79">
        <v>194.1369</v>
      </c>
    </row>
    <row r="195" spans="1:7">
      <c r="A195" s="33">
        <v>714</v>
      </c>
      <c r="B195" s="84" t="s">
        <v>59</v>
      </c>
      <c r="C195" s="75"/>
      <c r="D195" s="75"/>
      <c r="E195" s="76" t="s">
        <v>38</v>
      </c>
      <c r="F195" s="79">
        <f>F196</f>
        <v>1051.67</v>
      </c>
      <c r="G195" s="79">
        <f t="shared" ref="G195" si="22">G196</f>
        <v>1005.00679</v>
      </c>
    </row>
    <row r="196" spans="1:7">
      <c r="A196" s="33">
        <v>714</v>
      </c>
      <c r="B196" s="84" t="s">
        <v>60</v>
      </c>
      <c r="C196" s="75"/>
      <c r="D196" s="75"/>
      <c r="E196" s="76" t="s">
        <v>39</v>
      </c>
      <c r="F196" s="79">
        <f t="shared" ref="F196:G196" si="23">F197</f>
        <v>1051.67</v>
      </c>
      <c r="G196" s="79">
        <f t="shared" si="23"/>
        <v>1005.00679</v>
      </c>
    </row>
    <row r="197" spans="1:7" ht="25.5">
      <c r="A197" s="33">
        <v>714</v>
      </c>
      <c r="B197" s="84" t="s">
        <v>60</v>
      </c>
      <c r="C197" s="75">
        <v>9900000000</v>
      </c>
      <c r="D197" s="75"/>
      <c r="E197" s="76" t="s">
        <v>146</v>
      </c>
      <c r="F197" s="79">
        <f>F198+F230</f>
        <v>1051.67</v>
      </c>
      <c r="G197" s="79">
        <f t="shared" ref="G197" si="24">G198+G230</f>
        <v>1005.00679</v>
      </c>
    </row>
    <row r="198" spans="1:7" ht="38.25">
      <c r="A198" s="33">
        <v>714</v>
      </c>
      <c r="B198" s="84" t="s">
        <v>60</v>
      </c>
      <c r="C198" s="75">
        <v>9940000000</v>
      </c>
      <c r="D198" s="75"/>
      <c r="E198" s="76" t="s">
        <v>147</v>
      </c>
      <c r="F198" s="79">
        <f>F199+F211+F225</f>
        <v>725.96400000000006</v>
      </c>
      <c r="G198" s="79">
        <f t="shared" ref="G198" si="25">G199+G211+G225</f>
        <v>679.30079000000001</v>
      </c>
    </row>
    <row r="199" spans="1:7" ht="38.25" customHeight="1">
      <c r="A199" s="33">
        <v>714</v>
      </c>
      <c r="B199" s="84" t="s">
        <v>60</v>
      </c>
      <c r="C199" s="75">
        <v>9940040500</v>
      </c>
      <c r="D199" s="75"/>
      <c r="E199" s="30" t="s">
        <v>106</v>
      </c>
      <c r="F199" s="79">
        <f>F200+F204+F208</f>
        <v>172.90899999999999</v>
      </c>
      <c r="G199" s="79">
        <f>G200+G204+G208</f>
        <v>163.69949</v>
      </c>
    </row>
    <row r="200" spans="1:7" ht="76.5">
      <c r="A200" s="33">
        <v>714</v>
      </c>
      <c r="B200" s="84" t="s">
        <v>60</v>
      </c>
      <c r="C200" s="75">
        <v>9940040500</v>
      </c>
      <c r="D200" s="75">
        <v>100</v>
      </c>
      <c r="E200" s="12" t="s">
        <v>138</v>
      </c>
      <c r="F200" s="79">
        <f>F202+F203</f>
        <v>103</v>
      </c>
      <c r="G200" s="79">
        <f>G202+G203</f>
        <v>101.24293999999999</v>
      </c>
    </row>
    <row r="201" spans="1:7" ht="25.5">
      <c r="A201" s="33">
        <v>714</v>
      </c>
      <c r="B201" s="84" t="s">
        <v>60</v>
      </c>
      <c r="C201" s="75">
        <v>9940040500</v>
      </c>
      <c r="D201" s="75">
        <v>110</v>
      </c>
      <c r="E201" s="12" t="s">
        <v>163</v>
      </c>
      <c r="F201" s="79">
        <f>F202+F203</f>
        <v>103</v>
      </c>
      <c r="G201" s="79">
        <f>G202+G203</f>
        <v>101.24293999999999</v>
      </c>
    </row>
    <row r="202" spans="1:7">
      <c r="A202" s="33">
        <v>714</v>
      </c>
      <c r="B202" s="84" t="s">
        <v>60</v>
      </c>
      <c r="C202" s="75">
        <v>9940040500</v>
      </c>
      <c r="D202" s="75">
        <v>111</v>
      </c>
      <c r="E202" s="12" t="s">
        <v>139</v>
      </c>
      <c r="F202" s="79">
        <v>79</v>
      </c>
      <c r="G202" s="79">
        <v>77.759559999999993</v>
      </c>
    </row>
    <row r="203" spans="1:7" ht="48.75" customHeight="1">
      <c r="A203" s="33">
        <v>714</v>
      </c>
      <c r="B203" s="84" t="s">
        <v>60</v>
      </c>
      <c r="C203" s="75">
        <v>9940040500</v>
      </c>
      <c r="D203" s="75">
        <v>119</v>
      </c>
      <c r="E203" s="19" t="s">
        <v>160</v>
      </c>
      <c r="F203" s="79">
        <v>24</v>
      </c>
      <c r="G203" s="79">
        <v>23.48338</v>
      </c>
    </row>
    <row r="204" spans="1:7" ht="30" customHeight="1">
      <c r="A204" s="33">
        <v>714</v>
      </c>
      <c r="B204" s="14" t="s">
        <v>60</v>
      </c>
      <c r="C204" s="15">
        <v>9940040500</v>
      </c>
      <c r="D204" s="15">
        <v>200</v>
      </c>
      <c r="E204" s="16" t="s">
        <v>140</v>
      </c>
      <c r="F204" s="23">
        <f>F205</f>
        <v>69.908999999999992</v>
      </c>
      <c r="G204" s="23">
        <f t="shared" ref="G204" si="26">G205</f>
        <v>62.45655</v>
      </c>
    </row>
    <row r="205" spans="1:7" ht="37.5" customHeight="1">
      <c r="A205" s="33">
        <v>714</v>
      </c>
      <c r="B205" s="14" t="s">
        <v>60</v>
      </c>
      <c r="C205" s="15">
        <v>9940040500</v>
      </c>
      <c r="D205" s="15">
        <v>240</v>
      </c>
      <c r="E205" s="16" t="s">
        <v>141</v>
      </c>
      <c r="F205" s="23">
        <f>F206+F207</f>
        <v>69.908999999999992</v>
      </c>
      <c r="G205" s="23">
        <f t="shared" ref="G205" si="27">G206+G207</f>
        <v>62.45655</v>
      </c>
    </row>
    <row r="206" spans="1:7" ht="15.75" customHeight="1">
      <c r="A206" s="33">
        <v>714</v>
      </c>
      <c r="B206" s="14" t="s">
        <v>60</v>
      </c>
      <c r="C206" s="15">
        <v>9940040500</v>
      </c>
      <c r="D206" s="15">
        <v>244</v>
      </c>
      <c r="E206" s="16" t="s">
        <v>142</v>
      </c>
      <c r="F206" s="23">
        <v>56.436999999999998</v>
      </c>
      <c r="G206" s="23">
        <v>56.36</v>
      </c>
    </row>
    <row r="207" spans="1:7" ht="16.5" customHeight="1">
      <c r="A207" s="33">
        <v>714</v>
      </c>
      <c r="B207" s="14" t="s">
        <v>60</v>
      </c>
      <c r="C207" s="15">
        <v>9940040500</v>
      </c>
      <c r="D207" s="15">
        <v>247</v>
      </c>
      <c r="E207" s="16" t="s">
        <v>171</v>
      </c>
      <c r="F207" s="23">
        <v>13.472</v>
      </c>
      <c r="G207" s="23">
        <v>6.0965499999999997</v>
      </c>
    </row>
    <row r="208" spans="1:7" ht="24" hidden="1" customHeight="1">
      <c r="A208" s="33">
        <v>714</v>
      </c>
      <c r="B208" s="84" t="s">
        <v>60</v>
      </c>
      <c r="C208" s="15">
        <v>9940040500</v>
      </c>
      <c r="D208" s="83">
        <v>800</v>
      </c>
      <c r="E208" s="17" t="s">
        <v>13</v>
      </c>
      <c r="F208" s="79">
        <f>F210</f>
        <v>0</v>
      </c>
      <c r="G208" s="79">
        <f>G210</f>
        <v>0</v>
      </c>
    </row>
    <row r="209" spans="1:7" ht="24.75" hidden="1" customHeight="1">
      <c r="A209" s="33">
        <v>714</v>
      </c>
      <c r="B209" s="84" t="s">
        <v>60</v>
      </c>
      <c r="C209" s="75">
        <v>9940040500</v>
      </c>
      <c r="D209" s="75">
        <v>850</v>
      </c>
      <c r="E209" s="16" t="s">
        <v>165</v>
      </c>
      <c r="F209" s="31"/>
      <c r="G209" s="31">
        <f>G210</f>
        <v>0</v>
      </c>
    </row>
    <row r="210" spans="1:7" ht="23.25" hidden="1" customHeight="1">
      <c r="A210" s="33">
        <v>714</v>
      </c>
      <c r="B210" s="84" t="s">
        <v>60</v>
      </c>
      <c r="C210" s="15">
        <v>9940040500</v>
      </c>
      <c r="D210" s="83">
        <v>853</v>
      </c>
      <c r="E210" s="17" t="s">
        <v>15</v>
      </c>
      <c r="F210" s="79"/>
      <c r="G210" s="79">
        <v>0</v>
      </c>
    </row>
    <row r="211" spans="1:7" ht="27" hidden="1" customHeight="1">
      <c r="A211" s="33">
        <v>714</v>
      </c>
      <c r="B211" s="210" t="s">
        <v>60</v>
      </c>
      <c r="C211" s="205">
        <v>9940040510</v>
      </c>
      <c r="D211" s="205"/>
      <c r="E211" s="206" t="s">
        <v>105</v>
      </c>
      <c r="F211" s="202">
        <f>F213+F219+F222</f>
        <v>549.79700000000003</v>
      </c>
      <c r="G211" s="202">
        <f t="shared" ref="G211" si="28">G213+G219+G222</f>
        <v>512.3433</v>
      </c>
    </row>
    <row r="212" spans="1:7" ht="42.75" customHeight="1">
      <c r="A212" s="33">
        <v>714</v>
      </c>
      <c r="B212" s="210"/>
      <c r="C212" s="205"/>
      <c r="D212" s="205"/>
      <c r="E212" s="206"/>
      <c r="F212" s="202"/>
      <c r="G212" s="202"/>
    </row>
    <row r="213" spans="1:7" ht="24.75" customHeight="1">
      <c r="A213" s="33">
        <v>714</v>
      </c>
      <c r="B213" s="210" t="s">
        <v>60</v>
      </c>
      <c r="C213" s="205">
        <v>9940040510</v>
      </c>
      <c r="D213" s="205">
        <v>100</v>
      </c>
      <c r="E213" s="206" t="s">
        <v>138</v>
      </c>
      <c r="F213" s="202">
        <f>F216+F217</f>
        <v>523.79700000000003</v>
      </c>
      <c r="G213" s="202">
        <f t="shared" ref="G213" si="29">G216+G217</f>
        <v>495.45127000000002</v>
      </c>
    </row>
    <row r="214" spans="1:7" ht="57" customHeight="1">
      <c r="A214" s="33">
        <v>714</v>
      </c>
      <c r="B214" s="210"/>
      <c r="C214" s="205"/>
      <c r="D214" s="205"/>
      <c r="E214" s="206"/>
      <c r="F214" s="202"/>
      <c r="G214" s="202"/>
    </row>
    <row r="215" spans="1:7" ht="27.75" customHeight="1">
      <c r="A215" s="33">
        <v>714</v>
      </c>
      <c r="B215" s="84" t="s">
        <v>60</v>
      </c>
      <c r="C215" s="75">
        <v>9940040510</v>
      </c>
      <c r="D215" s="75">
        <v>110</v>
      </c>
      <c r="E215" s="12" t="s">
        <v>163</v>
      </c>
      <c r="F215" s="79">
        <f>F216+F217</f>
        <v>523.79700000000003</v>
      </c>
      <c r="G215" s="79">
        <f>G216+G217</f>
        <v>495.45127000000002</v>
      </c>
    </row>
    <row r="216" spans="1:7" ht="15.75" customHeight="1">
      <c r="A216" s="33">
        <v>714</v>
      </c>
      <c r="B216" s="84" t="s">
        <v>60</v>
      </c>
      <c r="C216" s="75">
        <v>9940040510</v>
      </c>
      <c r="D216" s="75">
        <v>111</v>
      </c>
      <c r="E216" s="81" t="s">
        <v>139</v>
      </c>
      <c r="F216" s="79">
        <v>403.30799999999999</v>
      </c>
      <c r="G216" s="79">
        <v>380.53093000000001</v>
      </c>
    </row>
    <row r="217" spans="1:7" ht="42.75" customHeight="1">
      <c r="A217" s="218">
        <v>714</v>
      </c>
      <c r="B217" s="208" t="s">
        <v>60</v>
      </c>
      <c r="C217" s="209">
        <v>9940040510</v>
      </c>
      <c r="D217" s="209">
        <v>119</v>
      </c>
      <c r="E217" s="206" t="s">
        <v>160</v>
      </c>
      <c r="F217" s="207">
        <v>120.489</v>
      </c>
      <c r="G217" s="207">
        <v>114.92034</v>
      </c>
    </row>
    <row r="218" spans="1:7" ht="7.5" customHeight="1">
      <c r="A218" s="220"/>
      <c r="B218" s="208"/>
      <c r="C218" s="209"/>
      <c r="D218" s="209"/>
      <c r="E218" s="206"/>
      <c r="F218" s="207"/>
      <c r="G218" s="207"/>
    </row>
    <row r="219" spans="1:7" ht="39" customHeight="1">
      <c r="A219" s="33">
        <v>714</v>
      </c>
      <c r="B219" s="84" t="s">
        <v>60</v>
      </c>
      <c r="C219" s="75">
        <v>9940040510</v>
      </c>
      <c r="D219" s="75">
        <v>200</v>
      </c>
      <c r="E219" s="16" t="s">
        <v>140</v>
      </c>
      <c r="F219" s="79">
        <f t="shared" ref="F219:G220" si="30">F220</f>
        <v>24</v>
      </c>
      <c r="G219" s="79">
        <f t="shared" si="30"/>
        <v>16.892029999999998</v>
      </c>
    </row>
    <row r="220" spans="1:7" ht="28.5" customHeight="1">
      <c r="A220" s="33">
        <v>714</v>
      </c>
      <c r="B220" s="84" t="s">
        <v>60</v>
      </c>
      <c r="C220" s="75">
        <v>9940040510</v>
      </c>
      <c r="D220" s="75">
        <v>240</v>
      </c>
      <c r="E220" s="16" t="s">
        <v>141</v>
      </c>
      <c r="F220" s="79">
        <f t="shared" si="30"/>
        <v>24</v>
      </c>
      <c r="G220" s="79">
        <f t="shared" si="30"/>
        <v>16.892029999999998</v>
      </c>
    </row>
    <row r="221" spans="1:7" ht="18.75" customHeight="1">
      <c r="A221" s="33">
        <v>714</v>
      </c>
      <c r="B221" s="84" t="s">
        <v>60</v>
      </c>
      <c r="C221" s="75">
        <v>9940040510</v>
      </c>
      <c r="D221" s="75">
        <v>244</v>
      </c>
      <c r="E221" s="16" t="s">
        <v>142</v>
      </c>
      <c r="F221" s="82">
        <v>24</v>
      </c>
      <c r="G221" s="82">
        <v>16.892029999999998</v>
      </c>
    </row>
    <row r="222" spans="1:7" ht="15" customHeight="1">
      <c r="A222" s="33">
        <v>714</v>
      </c>
      <c r="B222" s="84" t="s">
        <v>60</v>
      </c>
      <c r="C222" s="75">
        <v>9940040510</v>
      </c>
      <c r="D222" s="75">
        <v>800</v>
      </c>
      <c r="E222" s="16" t="s">
        <v>13</v>
      </c>
      <c r="F222" s="25">
        <f>F224</f>
        <v>2</v>
      </c>
      <c r="G222" s="25">
        <v>0</v>
      </c>
    </row>
    <row r="223" spans="1:7" ht="18.75" customHeight="1">
      <c r="A223" s="33">
        <v>714</v>
      </c>
      <c r="B223" s="84" t="s">
        <v>60</v>
      </c>
      <c r="C223" s="75">
        <v>9940040510</v>
      </c>
      <c r="D223" s="75">
        <v>850</v>
      </c>
      <c r="E223" s="16" t="s">
        <v>165</v>
      </c>
      <c r="F223" s="25">
        <f>F224</f>
        <v>2</v>
      </c>
      <c r="G223" s="25">
        <f>G224</f>
        <v>0</v>
      </c>
    </row>
    <row r="224" spans="1:7" ht="16.5" customHeight="1">
      <c r="A224" s="33">
        <v>714</v>
      </c>
      <c r="B224" s="84" t="s">
        <v>60</v>
      </c>
      <c r="C224" s="75">
        <v>9940040510</v>
      </c>
      <c r="D224" s="75">
        <v>853</v>
      </c>
      <c r="E224" s="16" t="s">
        <v>15</v>
      </c>
      <c r="F224" s="25">
        <v>2</v>
      </c>
      <c r="G224" s="25">
        <v>0</v>
      </c>
    </row>
    <row r="225" spans="1:7" ht="24.75" customHeight="1">
      <c r="A225" s="33">
        <v>714</v>
      </c>
      <c r="B225" s="84" t="s">
        <v>60</v>
      </c>
      <c r="C225" s="75" t="s">
        <v>143</v>
      </c>
      <c r="D225" s="75"/>
      <c r="E225" s="16" t="s">
        <v>144</v>
      </c>
      <c r="F225" s="25">
        <f>F226</f>
        <v>3.258</v>
      </c>
      <c r="G225" s="25">
        <f t="shared" ref="G225" si="31">G226</f>
        <v>3.258</v>
      </c>
    </row>
    <row r="226" spans="1:7" ht="29.25" customHeight="1">
      <c r="A226" s="33">
        <v>714</v>
      </c>
      <c r="B226" s="84" t="s">
        <v>60</v>
      </c>
      <c r="C226" s="75" t="s">
        <v>143</v>
      </c>
      <c r="D226" s="75">
        <v>100</v>
      </c>
      <c r="E226" s="16" t="s">
        <v>138</v>
      </c>
      <c r="F226" s="25">
        <f>F228+F229</f>
        <v>3.258</v>
      </c>
      <c r="G226" s="25">
        <f t="shared" ref="G226" si="32">G228+G229</f>
        <v>3.258</v>
      </c>
    </row>
    <row r="227" spans="1:7" ht="30" customHeight="1">
      <c r="A227" s="33">
        <v>714</v>
      </c>
      <c r="B227" s="84" t="s">
        <v>60</v>
      </c>
      <c r="C227" s="75" t="s">
        <v>143</v>
      </c>
      <c r="D227" s="75">
        <v>100</v>
      </c>
      <c r="E227" s="16" t="s">
        <v>163</v>
      </c>
      <c r="F227" s="25">
        <f>F228+F229</f>
        <v>3.258</v>
      </c>
      <c r="G227" s="25">
        <f t="shared" ref="G227" si="33">G228+G229</f>
        <v>3.258</v>
      </c>
    </row>
    <row r="228" spans="1:7" ht="22.5" customHeight="1">
      <c r="A228" s="33">
        <v>714</v>
      </c>
      <c r="B228" s="84" t="s">
        <v>60</v>
      </c>
      <c r="C228" s="75" t="s">
        <v>143</v>
      </c>
      <c r="D228" s="75">
        <v>111</v>
      </c>
      <c r="E228" s="81" t="s">
        <v>139</v>
      </c>
      <c r="F228" s="80">
        <v>2.5019999999999998</v>
      </c>
      <c r="G228" s="80">
        <v>2.5019999999999998</v>
      </c>
    </row>
    <row r="229" spans="1:7" ht="50.25" customHeight="1">
      <c r="A229" s="33">
        <v>714</v>
      </c>
      <c r="B229" s="84" t="s">
        <v>60</v>
      </c>
      <c r="C229" s="75" t="s">
        <v>143</v>
      </c>
      <c r="D229" s="75">
        <v>119</v>
      </c>
      <c r="E229" s="81" t="s">
        <v>160</v>
      </c>
      <c r="F229" s="80">
        <v>0.75600000000000001</v>
      </c>
      <c r="G229" s="80">
        <v>0.75600000000000001</v>
      </c>
    </row>
    <row r="230" spans="1:7" ht="35.25" customHeight="1">
      <c r="A230" s="33">
        <v>714</v>
      </c>
      <c r="B230" s="84" t="s">
        <v>60</v>
      </c>
      <c r="C230" s="75">
        <v>9950000000</v>
      </c>
      <c r="D230" s="75"/>
      <c r="E230" s="76" t="s">
        <v>94</v>
      </c>
      <c r="F230" s="80">
        <f t="shared" ref="F230:G231" si="34">F231</f>
        <v>325.70600000000002</v>
      </c>
      <c r="G230" s="80">
        <f t="shared" si="34"/>
        <v>325.70600000000002</v>
      </c>
    </row>
    <row r="231" spans="1:7" ht="30" customHeight="1">
      <c r="A231" s="33">
        <v>714</v>
      </c>
      <c r="B231" s="84" t="s">
        <v>60</v>
      </c>
      <c r="C231" s="75">
        <v>9950010680</v>
      </c>
      <c r="D231" s="75"/>
      <c r="E231" s="76" t="s">
        <v>161</v>
      </c>
      <c r="F231" s="80">
        <f t="shared" si="34"/>
        <v>325.70600000000002</v>
      </c>
      <c r="G231" s="80">
        <f t="shared" si="34"/>
        <v>325.70600000000002</v>
      </c>
    </row>
    <row r="232" spans="1:7" ht="51" customHeight="1">
      <c r="A232" s="33">
        <v>714</v>
      </c>
      <c r="B232" s="84" t="s">
        <v>60</v>
      </c>
      <c r="C232" s="75">
        <v>9950010680</v>
      </c>
      <c r="D232" s="75">
        <v>100</v>
      </c>
      <c r="E232" s="76" t="s">
        <v>138</v>
      </c>
      <c r="F232" s="80">
        <f>F234+F235</f>
        <v>325.70600000000002</v>
      </c>
      <c r="G232" s="80">
        <f t="shared" ref="G232" si="35">G234+G235</f>
        <v>325.70600000000002</v>
      </c>
    </row>
    <row r="233" spans="1:7" ht="25.5">
      <c r="A233" s="33">
        <v>714</v>
      </c>
      <c r="B233" s="84" t="s">
        <v>60</v>
      </c>
      <c r="C233" s="75">
        <v>9950010680</v>
      </c>
      <c r="D233" s="75">
        <v>110</v>
      </c>
      <c r="E233" s="76" t="s">
        <v>163</v>
      </c>
      <c r="F233" s="80">
        <f>F234+F235</f>
        <v>325.70600000000002</v>
      </c>
      <c r="G233" s="80">
        <f t="shared" ref="G233" si="36">G234+G235</f>
        <v>325.70600000000002</v>
      </c>
    </row>
    <row r="234" spans="1:7">
      <c r="A234" s="33">
        <v>714</v>
      </c>
      <c r="B234" s="84" t="s">
        <v>60</v>
      </c>
      <c r="C234" s="75">
        <v>9950010680</v>
      </c>
      <c r="D234" s="75">
        <v>111</v>
      </c>
      <c r="E234" s="76" t="s">
        <v>139</v>
      </c>
      <c r="F234" s="80">
        <v>250.15799999999999</v>
      </c>
      <c r="G234" s="80">
        <v>250.15799999999999</v>
      </c>
    </row>
    <row r="235" spans="1:7" ht="52.5" customHeight="1">
      <c r="A235" s="33">
        <v>714</v>
      </c>
      <c r="B235" s="84" t="s">
        <v>60</v>
      </c>
      <c r="C235" s="75">
        <v>9950010680</v>
      </c>
      <c r="D235" s="75">
        <v>119</v>
      </c>
      <c r="E235" s="19" t="s">
        <v>160</v>
      </c>
      <c r="F235" s="80">
        <v>75.548000000000002</v>
      </c>
      <c r="G235" s="80">
        <v>75.548000000000002</v>
      </c>
    </row>
    <row r="236" spans="1:7" ht="19.5" customHeight="1">
      <c r="A236" s="33">
        <v>714</v>
      </c>
      <c r="B236" s="76">
        <v>1000</v>
      </c>
      <c r="C236" s="75"/>
      <c r="D236" s="75"/>
      <c r="E236" s="76" t="s">
        <v>145</v>
      </c>
      <c r="F236" s="80">
        <f t="shared" ref="F236:G237" si="37">F237</f>
        <v>44</v>
      </c>
      <c r="G236" s="80">
        <f t="shared" si="37"/>
        <v>20.638999999999999</v>
      </c>
    </row>
    <row r="237" spans="1:7" ht="18" customHeight="1">
      <c r="A237" s="33">
        <v>714</v>
      </c>
      <c r="B237" s="76">
        <v>1003</v>
      </c>
      <c r="C237" s="75"/>
      <c r="D237" s="75"/>
      <c r="E237" s="76" t="s">
        <v>137</v>
      </c>
      <c r="F237" s="80">
        <f t="shared" si="37"/>
        <v>44</v>
      </c>
      <c r="G237" s="80">
        <f t="shared" si="37"/>
        <v>20.638999999999999</v>
      </c>
    </row>
    <row r="238" spans="1:7" ht="26.25" customHeight="1">
      <c r="A238" s="33">
        <v>714</v>
      </c>
      <c r="B238" s="84" t="s">
        <v>148</v>
      </c>
      <c r="C238" s="75">
        <v>9900000000</v>
      </c>
      <c r="D238" s="75"/>
      <c r="E238" s="76" t="s">
        <v>146</v>
      </c>
      <c r="F238" s="80">
        <f>F239</f>
        <v>44</v>
      </c>
      <c r="G238" s="80">
        <f>G239</f>
        <v>20.638999999999999</v>
      </c>
    </row>
    <row r="239" spans="1:7" ht="0.75" customHeight="1">
      <c r="A239" s="218">
        <v>714</v>
      </c>
      <c r="B239" s="145">
        <v>1003</v>
      </c>
      <c r="C239" s="205">
        <v>9940000000</v>
      </c>
      <c r="D239" s="205"/>
      <c r="E239" s="145" t="s">
        <v>147</v>
      </c>
      <c r="F239" s="204">
        <f>F241</f>
        <v>44</v>
      </c>
      <c r="G239" s="204">
        <f>G241</f>
        <v>20.638999999999999</v>
      </c>
    </row>
    <row r="240" spans="1:7" ht="36" customHeight="1">
      <c r="A240" s="220"/>
      <c r="B240" s="145"/>
      <c r="C240" s="205"/>
      <c r="D240" s="205"/>
      <c r="E240" s="145"/>
      <c r="F240" s="204"/>
      <c r="G240" s="204"/>
    </row>
    <row r="241" spans="1:7" ht="14.25" customHeight="1">
      <c r="A241" s="218">
        <v>714</v>
      </c>
      <c r="B241" s="145">
        <v>1003</v>
      </c>
      <c r="C241" s="205">
        <v>9940040540</v>
      </c>
      <c r="D241" s="205"/>
      <c r="E241" s="206" t="s">
        <v>149</v>
      </c>
      <c r="F241" s="204">
        <f>F243</f>
        <v>44</v>
      </c>
      <c r="G241" s="204">
        <f t="shared" ref="G241" si="38">G243</f>
        <v>20.638999999999999</v>
      </c>
    </row>
    <row r="242" spans="1:7" ht="15" customHeight="1">
      <c r="A242" s="220"/>
      <c r="B242" s="145"/>
      <c r="C242" s="205"/>
      <c r="D242" s="205"/>
      <c r="E242" s="206"/>
      <c r="F242" s="204"/>
      <c r="G242" s="204"/>
    </row>
    <row r="243" spans="1:7" ht="25.5">
      <c r="A243" s="33">
        <v>714</v>
      </c>
      <c r="B243" s="76">
        <v>1003</v>
      </c>
      <c r="C243" s="75">
        <v>9940040540</v>
      </c>
      <c r="D243" s="75">
        <v>300</v>
      </c>
      <c r="E243" s="81" t="s">
        <v>151</v>
      </c>
      <c r="F243" s="80">
        <f>F245</f>
        <v>44</v>
      </c>
      <c r="G243" s="80">
        <f>G245</f>
        <v>20.638999999999999</v>
      </c>
    </row>
    <row r="244" spans="1:7" ht="25.5">
      <c r="A244" s="33">
        <v>714</v>
      </c>
      <c r="B244" s="76">
        <v>1003</v>
      </c>
      <c r="C244" s="75">
        <v>9940040540</v>
      </c>
      <c r="D244" s="75">
        <v>320</v>
      </c>
      <c r="E244" s="81" t="s">
        <v>164</v>
      </c>
      <c r="F244" s="80">
        <f>F245</f>
        <v>44</v>
      </c>
      <c r="G244" s="80">
        <f t="shared" ref="G244" si="39">G245</f>
        <v>20.638999999999999</v>
      </c>
    </row>
    <row r="245" spans="1:7" ht="38.25">
      <c r="A245" s="33">
        <v>714</v>
      </c>
      <c r="B245" s="76">
        <v>1003</v>
      </c>
      <c r="C245" s="75">
        <v>9940040540</v>
      </c>
      <c r="D245" s="75">
        <v>321</v>
      </c>
      <c r="E245" s="76" t="s">
        <v>150</v>
      </c>
      <c r="F245" s="80">
        <v>44</v>
      </c>
      <c r="G245" s="80">
        <v>20.638999999999999</v>
      </c>
    </row>
    <row r="246" spans="1:7" ht="25.5">
      <c r="A246" s="33">
        <v>714</v>
      </c>
      <c r="B246" s="76">
        <v>1300</v>
      </c>
      <c r="C246" s="75" t="s">
        <v>40</v>
      </c>
      <c r="D246" s="75"/>
      <c r="E246" s="76" t="s">
        <v>96</v>
      </c>
      <c r="F246" s="80">
        <f t="shared" ref="F246:G251" si="40">F247</f>
        <v>0.36299999999999999</v>
      </c>
      <c r="G246" s="80">
        <f t="shared" si="40"/>
        <v>0.36299999999999999</v>
      </c>
    </row>
    <row r="247" spans="1:7" ht="25.5">
      <c r="A247" s="33">
        <v>714</v>
      </c>
      <c r="B247" s="76">
        <v>1301</v>
      </c>
      <c r="C247" s="75"/>
      <c r="D247" s="75"/>
      <c r="E247" s="76" t="s">
        <v>98</v>
      </c>
      <c r="F247" s="80">
        <f t="shared" si="40"/>
        <v>0.36299999999999999</v>
      </c>
      <c r="G247" s="80">
        <f t="shared" si="40"/>
        <v>0.36299999999999999</v>
      </c>
    </row>
    <row r="248" spans="1:7" ht="25.5">
      <c r="A248" s="33">
        <v>714</v>
      </c>
      <c r="B248" s="84" t="s">
        <v>97</v>
      </c>
      <c r="C248" s="75">
        <v>9900000000</v>
      </c>
      <c r="D248" s="75"/>
      <c r="E248" s="76" t="s">
        <v>146</v>
      </c>
      <c r="F248" s="80">
        <f t="shared" si="40"/>
        <v>0.36299999999999999</v>
      </c>
      <c r="G248" s="80">
        <f t="shared" si="40"/>
        <v>0.36299999999999999</v>
      </c>
    </row>
    <row r="249" spans="1:7" ht="25.5" customHeight="1">
      <c r="A249" s="33">
        <v>714</v>
      </c>
      <c r="B249" s="84" t="s">
        <v>97</v>
      </c>
      <c r="C249" s="75">
        <v>9940000000</v>
      </c>
      <c r="D249" s="75"/>
      <c r="E249" s="76" t="s">
        <v>147</v>
      </c>
      <c r="F249" s="80">
        <f t="shared" si="40"/>
        <v>0.36299999999999999</v>
      </c>
      <c r="G249" s="80">
        <f t="shared" si="40"/>
        <v>0.36299999999999999</v>
      </c>
    </row>
    <row r="250" spans="1:7" ht="15" hidden="1" customHeight="1">
      <c r="A250" s="33">
        <v>714</v>
      </c>
      <c r="B250" s="76">
        <v>1301</v>
      </c>
      <c r="C250" s="75">
        <v>9940040120</v>
      </c>
      <c r="D250" s="75"/>
      <c r="E250" s="76" t="s">
        <v>41</v>
      </c>
      <c r="F250" s="80">
        <f t="shared" si="40"/>
        <v>0.36299999999999999</v>
      </c>
      <c r="G250" s="80">
        <f t="shared" si="40"/>
        <v>0.36299999999999999</v>
      </c>
    </row>
    <row r="251" spans="1:7" ht="25.5">
      <c r="A251" s="33">
        <v>714</v>
      </c>
      <c r="B251" s="76">
        <v>1301</v>
      </c>
      <c r="C251" s="75">
        <v>9940040120</v>
      </c>
      <c r="D251" s="75">
        <v>700</v>
      </c>
      <c r="E251" s="76" t="s">
        <v>115</v>
      </c>
      <c r="F251" s="80">
        <f t="shared" si="40"/>
        <v>0.36299999999999999</v>
      </c>
      <c r="G251" s="80">
        <f t="shared" si="40"/>
        <v>0.36299999999999999</v>
      </c>
    </row>
    <row r="252" spans="1:7">
      <c r="A252" s="33">
        <v>714</v>
      </c>
      <c r="B252" s="76">
        <v>1301</v>
      </c>
      <c r="C252" s="75">
        <v>9940040120</v>
      </c>
      <c r="D252" s="75">
        <v>730</v>
      </c>
      <c r="E252" s="76" t="s">
        <v>42</v>
      </c>
      <c r="F252" s="80">
        <v>0.36299999999999999</v>
      </c>
      <c r="G252" s="80">
        <v>0.36299999999999999</v>
      </c>
    </row>
    <row r="253" spans="1:7">
      <c r="A253" s="34"/>
      <c r="B253" s="78"/>
      <c r="C253" s="75"/>
      <c r="D253" s="75"/>
      <c r="E253" s="76" t="s">
        <v>43</v>
      </c>
      <c r="F253" s="80">
        <f>F21+F100+F117+F134+F155+F195+F236+F246</f>
        <v>8950.7329999999984</v>
      </c>
      <c r="G253" s="80">
        <f>G21+G100+G117+G134+G155+G195+G236+G246</f>
        <v>7548.5204400000011</v>
      </c>
    </row>
    <row r="259" spans="6:6">
      <c r="F259" s="95"/>
    </row>
  </sheetData>
  <mergeCells count="243">
    <mergeCell ref="G241:G242"/>
    <mergeCell ref="G179:G180"/>
    <mergeCell ref="G181:G182"/>
    <mergeCell ref="G190:G191"/>
    <mergeCell ref="G192:G193"/>
    <mergeCell ref="G211:G212"/>
    <mergeCell ref="G213:G214"/>
    <mergeCell ref="G217:G218"/>
    <mergeCell ref="G239:G240"/>
    <mergeCell ref="C241:C242"/>
    <mergeCell ref="D241:D242"/>
    <mergeCell ref="E241:E242"/>
    <mergeCell ref="F241:F242"/>
    <mergeCell ref="G84:G85"/>
    <mergeCell ref="G86:G87"/>
    <mergeCell ref="G93:G95"/>
    <mergeCell ref="G97:G98"/>
    <mergeCell ref="G104:G105"/>
    <mergeCell ref="G106:G108"/>
    <mergeCell ref="G117:G118"/>
    <mergeCell ref="G122:G123"/>
    <mergeCell ref="G138:G139"/>
    <mergeCell ref="G150:G151"/>
    <mergeCell ref="G152:G153"/>
    <mergeCell ref="G159:G160"/>
    <mergeCell ref="G161:G162"/>
    <mergeCell ref="G163:G164"/>
    <mergeCell ref="G171:G172"/>
    <mergeCell ref="G173:G174"/>
    <mergeCell ref="D192:D193"/>
    <mergeCell ref="E192:E193"/>
    <mergeCell ref="F192:F193"/>
    <mergeCell ref="F217:F218"/>
    <mergeCell ref="B211:B212"/>
    <mergeCell ref="C211:C212"/>
    <mergeCell ref="D211:D212"/>
    <mergeCell ref="E211:E212"/>
    <mergeCell ref="F211:F212"/>
    <mergeCell ref="B213:B214"/>
    <mergeCell ref="C213:C214"/>
    <mergeCell ref="D213:D214"/>
    <mergeCell ref="E213:E214"/>
    <mergeCell ref="F213:F214"/>
    <mergeCell ref="B192:B193"/>
    <mergeCell ref="C192:C193"/>
    <mergeCell ref="D181:D182"/>
    <mergeCell ref="E181:E182"/>
    <mergeCell ref="F181:F182"/>
    <mergeCell ref="A190:A191"/>
    <mergeCell ref="B190:B191"/>
    <mergeCell ref="C190:C191"/>
    <mergeCell ref="D190:D191"/>
    <mergeCell ref="E190:E191"/>
    <mergeCell ref="F190:F191"/>
    <mergeCell ref="A181:A182"/>
    <mergeCell ref="B181:B182"/>
    <mergeCell ref="C181:C182"/>
    <mergeCell ref="A179:A180"/>
    <mergeCell ref="B179:B180"/>
    <mergeCell ref="C179:C180"/>
    <mergeCell ref="D179:D180"/>
    <mergeCell ref="E179:E180"/>
    <mergeCell ref="F179:F180"/>
    <mergeCell ref="B138:B139"/>
    <mergeCell ref="C138:C139"/>
    <mergeCell ref="D138:D139"/>
    <mergeCell ref="E138:E139"/>
    <mergeCell ref="F138:F139"/>
    <mergeCell ref="D163:D164"/>
    <mergeCell ref="E163:E164"/>
    <mergeCell ref="F163:F164"/>
    <mergeCell ref="A171:A172"/>
    <mergeCell ref="B171:B172"/>
    <mergeCell ref="C171:C172"/>
    <mergeCell ref="D171:D172"/>
    <mergeCell ref="E171:E172"/>
    <mergeCell ref="F171:F172"/>
    <mergeCell ref="A173:A174"/>
    <mergeCell ref="A163:A164"/>
    <mergeCell ref="A150:A151"/>
    <mergeCell ref="A138:A139"/>
    <mergeCell ref="A241:A242"/>
    <mergeCell ref="B241:B242"/>
    <mergeCell ref="A84:A85"/>
    <mergeCell ref="B84:B85"/>
    <mergeCell ref="C84:C85"/>
    <mergeCell ref="D84:D85"/>
    <mergeCell ref="E84:E85"/>
    <mergeCell ref="F84:F85"/>
    <mergeCell ref="A86:A87"/>
    <mergeCell ref="B86:B87"/>
    <mergeCell ref="C86:C87"/>
    <mergeCell ref="D86:D87"/>
    <mergeCell ref="E86:E87"/>
    <mergeCell ref="F86:F87"/>
    <mergeCell ref="A93:A95"/>
    <mergeCell ref="B93:B95"/>
    <mergeCell ref="C93:C95"/>
    <mergeCell ref="D93:D95"/>
    <mergeCell ref="E93:E95"/>
    <mergeCell ref="F93:F95"/>
    <mergeCell ref="B217:B218"/>
    <mergeCell ref="C217:C218"/>
    <mergeCell ref="D217:D218"/>
    <mergeCell ref="E217:E218"/>
    <mergeCell ref="A239:A240"/>
    <mergeCell ref="B239:B240"/>
    <mergeCell ref="C239:C240"/>
    <mergeCell ref="D239:D240"/>
    <mergeCell ref="E239:E240"/>
    <mergeCell ref="F239:F240"/>
    <mergeCell ref="A217:A218"/>
    <mergeCell ref="B152:B153"/>
    <mergeCell ref="C152:C153"/>
    <mergeCell ref="D152:D153"/>
    <mergeCell ref="E152:E153"/>
    <mergeCell ref="F152:F153"/>
    <mergeCell ref="A161:A162"/>
    <mergeCell ref="B161:B162"/>
    <mergeCell ref="C161:C162"/>
    <mergeCell ref="D161:D162"/>
    <mergeCell ref="E161:E162"/>
    <mergeCell ref="F161:F162"/>
    <mergeCell ref="A152:A153"/>
    <mergeCell ref="A159:A160"/>
    <mergeCell ref="B159:B160"/>
    <mergeCell ref="C159:C160"/>
    <mergeCell ref="D159:D160"/>
    <mergeCell ref="A192:A193"/>
    <mergeCell ref="C106:C108"/>
    <mergeCell ref="D106:D108"/>
    <mergeCell ref="E106:E108"/>
    <mergeCell ref="F106:F108"/>
    <mergeCell ref="A114:A115"/>
    <mergeCell ref="B114:B115"/>
    <mergeCell ref="C114:C115"/>
    <mergeCell ref="D114:D115"/>
    <mergeCell ref="E114:E115"/>
    <mergeCell ref="F114:F115"/>
    <mergeCell ref="A106:A108"/>
    <mergeCell ref="A26:A28"/>
    <mergeCell ref="A31:A32"/>
    <mergeCell ref="A43:A44"/>
    <mergeCell ref="A45:A46"/>
    <mergeCell ref="A54:A55"/>
    <mergeCell ref="A56:A57"/>
    <mergeCell ref="A74:A75"/>
    <mergeCell ref="A76:A77"/>
    <mergeCell ref="A117:A118"/>
    <mergeCell ref="A41:A42"/>
    <mergeCell ref="A104:A105"/>
    <mergeCell ref="A97:A98"/>
    <mergeCell ref="B173:B174"/>
    <mergeCell ref="C173:C174"/>
    <mergeCell ref="D173:D174"/>
    <mergeCell ref="E173:E174"/>
    <mergeCell ref="F173:F174"/>
    <mergeCell ref="B163:B164"/>
    <mergeCell ref="C163:C164"/>
    <mergeCell ref="B117:B118"/>
    <mergeCell ref="C117:C118"/>
    <mergeCell ref="E159:E160"/>
    <mergeCell ref="F159:F160"/>
    <mergeCell ref="B150:B151"/>
    <mergeCell ref="C150:C151"/>
    <mergeCell ref="D150:D151"/>
    <mergeCell ref="E150:E151"/>
    <mergeCell ref="F150:F151"/>
    <mergeCell ref="D117:D118"/>
    <mergeCell ref="E117:E118"/>
    <mergeCell ref="F117:F118"/>
    <mergeCell ref="B122:B123"/>
    <mergeCell ref="C122:C123"/>
    <mergeCell ref="D122:D123"/>
    <mergeCell ref="E122:E123"/>
    <mergeCell ref="F122:F123"/>
    <mergeCell ref="G114:G115"/>
    <mergeCell ref="B76:B77"/>
    <mergeCell ref="C76:C77"/>
    <mergeCell ref="D76:D77"/>
    <mergeCell ref="E76:E77"/>
    <mergeCell ref="F76:F77"/>
    <mergeCell ref="G76:G77"/>
    <mergeCell ref="B74:B75"/>
    <mergeCell ref="C74:C75"/>
    <mergeCell ref="D74:D75"/>
    <mergeCell ref="E74:E75"/>
    <mergeCell ref="F74:F75"/>
    <mergeCell ref="G74:G75"/>
    <mergeCell ref="B97:B98"/>
    <mergeCell ref="C97:C98"/>
    <mergeCell ref="D97:D98"/>
    <mergeCell ref="E97:E98"/>
    <mergeCell ref="F97:F98"/>
    <mergeCell ref="B104:B105"/>
    <mergeCell ref="C104:C105"/>
    <mergeCell ref="D104:D105"/>
    <mergeCell ref="E104:E105"/>
    <mergeCell ref="F104:F105"/>
    <mergeCell ref="B106:B108"/>
    <mergeCell ref="B56:B57"/>
    <mergeCell ref="C56:C57"/>
    <mergeCell ref="D56:D57"/>
    <mergeCell ref="E56:E57"/>
    <mergeCell ref="F56:F57"/>
    <mergeCell ref="G56:G57"/>
    <mergeCell ref="B54:B55"/>
    <mergeCell ref="C54:C55"/>
    <mergeCell ref="D54:D55"/>
    <mergeCell ref="E54:E55"/>
    <mergeCell ref="F54:F55"/>
    <mergeCell ref="G54:G55"/>
    <mergeCell ref="B45:B46"/>
    <mergeCell ref="C45:C46"/>
    <mergeCell ref="D45:D46"/>
    <mergeCell ref="E45:E46"/>
    <mergeCell ref="F45:F46"/>
    <mergeCell ref="G45:G46"/>
    <mergeCell ref="B43:B44"/>
    <mergeCell ref="C43:C44"/>
    <mergeCell ref="D43:D44"/>
    <mergeCell ref="E43:E44"/>
    <mergeCell ref="F43:F44"/>
    <mergeCell ref="G43:G44"/>
    <mergeCell ref="B18:G18"/>
    <mergeCell ref="B26:B28"/>
    <mergeCell ref="C26:C28"/>
    <mergeCell ref="D26:D28"/>
    <mergeCell ref="E26:E28"/>
    <mergeCell ref="F26:F28"/>
    <mergeCell ref="G26:G28"/>
    <mergeCell ref="G41:G42"/>
    <mergeCell ref="G31:G32"/>
    <mergeCell ref="B31:B32"/>
    <mergeCell ref="C31:C32"/>
    <mergeCell ref="D31:D32"/>
    <mergeCell ref="E31:E32"/>
    <mergeCell ref="F31:F32"/>
    <mergeCell ref="B41:B42"/>
    <mergeCell ref="C41:C42"/>
    <mergeCell ref="D41:D42"/>
    <mergeCell ref="E41:E42"/>
    <mergeCell ref="F41:F42"/>
  </mergeCells>
  <pageMargins left="0.51181102362204722" right="0.11811023622047245" top="0.15748031496062992" bottom="0.1574803149606299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приложение 1 ист фин</vt:lpstr>
      <vt:lpstr>приложение 2 доходы</vt:lpstr>
      <vt:lpstr>приложение 3 Расх</vt:lpstr>
      <vt:lpstr>приложение 4 вед </vt:lpstr>
      <vt:lpstr>приложение 5 вед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СпециалистУФ</cp:lastModifiedBy>
  <cp:lastPrinted>2024-04-22T12:24:26Z</cp:lastPrinted>
  <dcterms:created xsi:type="dcterms:W3CDTF">2018-06-06T12:46:15Z</dcterms:created>
  <dcterms:modified xsi:type="dcterms:W3CDTF">2024-05-31T12:17:16Z</dcterms:modified>
</cp:coreProperties>
</file>